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472"/>
  </bookViews>
  <sheets>
    <sheet name="ОБЕД-ПОЛДНИК меню  12-18л.  " sheetId="14" r:id="rId1"/>
    <sheet name="ОБЕД-ПОЛДНИК раскладка12-18л. " sheetId="7" r:id="rId2"/>
    <sheet name="ОБЕД-ПОЛДНИК  ведомость 12-18л." sheetId="9" r:id="rId3"/>
    <sheet name="компановка" sheetId="15" r:id="rId4"/>
    <sheet name="выполн нат норм" sheetId="5" r:id="rId5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189" i="7" l="1"/>
  <c r="Y188" i="7"/>
  <c r="Y157" i="7"/>
  <c r="Y156" i="7"/>
  <c r="Q124" i="7"/>
  <c r="Q92" i="7"/>
  <c r="Q67" i="7"/>
  <c r="P67" i="7"/>
  <c r="Q39" i="7"/>
  <c r="P39" i="7"/>
  <c r="E278" i="14" l="1"/>
  <c r="F278" i="14"/>
  <c r="G278" i="14"/>
  <c r="J133" i="14"/>
  <c r="J127" i="14"/>
  <c r="J103" i="14"/>
  <c r="J97" i="14"/>
  <c r="J79" i="14"/>
  <c r="J73" i="14"/>
  <c r="Q37" i="7" l="1"/>
  <c r="P37" i="7"/>
  <c r="T185" i="7" l="1"/>
  <c r="T151" i="7"/>
  <c r="X313" i="7"/>
  <c r="X39" i="7"/>
  <c r="T38" i="7"/>
  <c r="T10" i="7"/>
  <c r="P70" i="7"/>
  <c r="Q210" i="7"/>
  <c r="P262" i="7"/>
  <c r="P301" i="7"/>
  <c r="Q301" i="7"/>
  <c r="Y318" i="7"/>
  <c r="X318" i="7"/>
  <c r="X317" i="7"/>
  <c r="Y262" i="7" l="1"/>
  <c r="X262" i="7"/>
  <c r="Y239" i="7"/>
  <c r="X239" i="7"/>
  <c r="X206" i="7"/>
  <c r="X212" i="7"/>
  <c r="Y212" i="7"/>
  <c r="Y182" i="7"/>
  <c r="X126" i="7"/>
  <c r="Y126" i="7"/>
  <c r="U125" i="7"/>
  <c r="T125" i="7"/>
  <c r="U123" i="7"/>
  <c r="T123" i="7"/>
  <c r="Y122" i="7"/>
  <c r="X122" i="7"/>
  <c r="X124" i="7"/>
  <c r="Y124" i="7"/>
  <c r="Y68" i="7"/>
  <c r="Y67" i="7"/>
  <c r="Y66" i="7"/>
  <c r="Y65" i="7"/>
  <c r="X68" i="7"/>
  <c r="U66" i="7"/>
  <c r="X71" i="7"/>
  <c r="Y45" i="7"/>
  <c r="X45" i="7"/>
  <c r="U46" i="7"/>
  <c r="T46" i="7"/>
  <c r="U41" i="7"/>
  <c r="T41" i="7"/>
  <c r="Q38" i="7"/>
  <c r="P38" i="7"/>
  <c r="U45" i="7"/>
  <c r="T45" i="7"/>
  <c r="Y40" i="7"/>
  <c r="X40" i="7"/>
  <c r="Y41" i="7"/>
  <c r="X41" i="7"/>
  <c r="Y37" i="7"/>
  <c r="X37" i="7"/>
  <c r="U39" i="7"/>
  <c r="T39" i="7"/>
  <c r="X38" i="7"/>
  <c r="Y38" i="7"/>
  <c r="X42" i="7"/>
  <c r="Y42" i="7"/>
  <c r="P46" i="7"/>
  <c r="Q46" i="7"/>
  <c r="U38" i="7"/>
  <c r="Q40" i="7"/>
  <c r="P40" i="7"/>
  <c r="Y69" i="7" l="1"/>
  <c r="T44" i="7"/>
  <c r="U44" i="7"/>
  <c r="U288" i="7" l="1"/>
  <c r="U289" i="7"/>
  <c r="Q296" i="7"/>
  <c r="Q291" i="7"/>
  <c r="P291" i="7"/>
  <c r="U291" i="7"/>
  <c r="T291" i="7"/>
  <c r="T289" i="7"/>
  <c r="Y288" i="7"/>
  <c r="X288" i="7"/>
  <c r="Y289" i="7"/>
  <c r="X289" i="7"/>
  <c r="Y291" i="7"/>
  <c r="X291" i="7"/>
  <c r="P296" i="7"/>
  <c r="P17" i="7"/>
  <c r="U13" i="7"/>
  <c r="T13" i="7"/>
  <c r="Y16" i="7"/>
  <c r="X16" i="7"/>
  <c r="Q312" i="7" l="1"/>
  <c r="Q311" i="7"/>
  <c r="U314" i="7"/>
  <c r="Q321" i="7"/>
  <c r="U316" i="7"/>
  <c r="U321" i="7"/>
  <c r="U312" i="7"/>
  <c r="U315" i="7"/>
  <c r="U311" i="7"/>
  <c r="U319" i="7"/>
  <c r="U317" i="7"/>
  <c r="P35" i="9" s="1"/>
  <c r="Y312" i="7"/>
  <c r="Q313" i="7"/>
  <c r="Y316" i="7"/>
  <c r="Y315" i="7"/>
  <c r="U313" i="7"/>
  <c r="Q317" i="7"/>
  <c r="Y321" i="7"/>
  <c r="Q315" i="7"/>
  <c r="Y314" i="7"/>
  <c r="Y317" i="7"/>
  <c r="Q288" i="7"/>
  <c r="Q287" i="7"/>
  <c r="U294" i="7"/>
  <c r="O35" i="9" s="1"/>
  <c r="U296" i="7"/>
  <c r="Q289" i="7"/>
  <c r="U287" i="7"/>
  <c r="Q295" i="7"/>
  <c r="P297" i="7"/>
  <c r="Q290" i="7"/>
  <c r="Y290" i="7"/>
  <c r="Y292" i="7" s="1"/>
  <c r="T257" i="7"/>
  <c r="U257" i="7"/>
  <c r="Q257" i="7"/>
  <c r="Q258" i="7"/>
  <c r="U261" i="7"/>
  <c r="Q259" i="7"/>
  <c r="U270" i="7"/>
  <c r="Y260" i="7"/>
  <c r="Q266" i="7"/>
  <c r="Q265" i="7"/>
  <c r="Q264" i="7"/>
  <c r="Q262" i="7"/>
  <c r="U263" i="7"/>
  <c r="U260" i="7"/>
  <c r="U267" i="7"/>
  <c r="Y259" i="7"/>
  <c r="U259" i="7"/>
  <c r="U264" i="7"/>
  <c r="N35" i="9" s="1"/>
  <c r="U268" i="7"/>
  <c r="Y258" i="7"/>
  <c r="Y261" i="7"/>
  <c r="Q260" i="7"/>
  <c r="Y265" i="7"/>
  <c r="Q238" i="7"/>
  <c r="Q237" i="7"/>
  <c r="U238" i="7"/>
  <c r="Q244" i="7"/>
  <c r="U243" i="7"/>
  <c r="Q245" i="7"/>
  <c r="Q246" i="7"/>
  <c r="U240" i="7"/>
  <c r="M35" i="9" s="1"/>
  <c r="U237" i="7"/>
  <c r="Q241" i="7"/>
  <c r="Y242" i="7"/>
  <c r="U242" i="7"/>
  <c r="Y238" i="7"/>
  <c r="Q211" i="7"/>
  <c r="Q206" i="7"/>
  <c r="Q205" i="7"/>
  <c r="U208" i="7"/>
  <c r="Y208" i="7"/>
  <c r="Y210" i="7"/>
  <c r="U212" i="7"/>
  <c r="L35" i="9" s="1"/>
  <c r="U214" i="7"/>
  <c r="Y211" i="7"/>
  <c r="U207" i="7"/>
  <c r="Q207" i="7"/>
  <c r="Q214" i="7"/>
  <c r="Q208" i="7"/>
  <c r="T210" i="7"/>
  <c r="Y216" i="7"/>
  <c r="Y206" i="7"/>
  <c r="Q178" i="7"/>
  <c r="Q177" i="7"/>
  <c r="U184" i="7"/>
  <c r="K35" i="9" s="1"/>
  <c r="Y178" i="7"/>
  <c r="Y180" i="7"/>
  <c r="Y179" i="7"/>
  <c r="U179" i="7"/>
  <c r="Q184" i="7"/>
  <c r="U181" i="7"/>
  <c r="Q186" i="7"/>
  <c r="Q183" i="7"/>
  <c r="U187" i="7"/>
  <c r="U178" i="7"/>
  <c r="Q179" i="7"/>
  <c r="U185" i="7"/>
  <c r="Q181" i="7"/>
  <c r="Q185" i="7"/>
  <c r="U177" i="7"/>
  <c r="Y181" i="7"/>
  <c r="Q150" i="7"/>
  <c r="Q145" i="7"/>
  <c r="Q144" i="7"/>
  <c r="Q153" i="7"/>
  <c r="U148" i="7"/>
  <c r="J35" i="9" s="1"/>
  <c r="U150" i="7"/>
  <c r="Y146" i="7"/>
  <c r="Q146" i="7"/>
  <c r="U144" i="7"/>
  <c r="U145" i="7"/>
  <c r="Y147" i="7"/>
  <c r="Y145" i="7"/>
  <c r="Y148" i="7"/>
  <c r="Y149" i="7"/>
  <c r="Q148" i="7"/>
  <c r="U146" i="7"/>
  <c r="U153" i="7"/>
  <c r="P145" i="7"/>
  <c r="Q154" i="7"/>
  <c r="Q152" i="7"/>
  <c r="Y153" i="7"/>
  <c r="U151" i="7"/>
  <c r="U152" i="7"/>
  <c r="Q128" i="7"/>
  <c r="Q121" i="7"/>
  <c r="U128" i="7"/>
  <c r="I35" i="9" s="1"/>
  <c r="U130" i="7"/>
  <c r="Y125" i="7"/>
  <c r="U122" i="7"/>
  <c r="U121" i="7"/>
  <c r="U124" i="7"/>
  <c r="Q131" i="7"/>
  <c r="Q122" i="7"/>
  <c r="Q125" i="7"/>
  <c r="Y123" i="7"/>
  <c r="Q90" i="7"/>
  <c r="Q91" i="7"/>
  <c r="U101" i="7"/>
  <c r="Y92" i="7"/>
  <c r="U93" i="7"/>
  <c r="U97" i="7"/>
  <c r="U90" i="7"/>
  <c r="U91" i="7"/>
  <c r="Y91" i="7"/>
  <c r="Q93" i="7"/>
  <c r="Q95" i="7"/>
  <c r="Y94" i="7"/>
  <c r="Y100" i="7"/>
  <c r="U95" i="7"/>
  <c r="H35" i="9" s="1"/>
  <c r="Y93" i="7"/>
  <c r="Q71" i="7"/>
  <c r="Q64" i="7"/>
  <c r="U71" i="7"/>
  <c r="G35" i="9" s="1"/>
  <c r="U73" i="7"/>
  <c r="Q66" i="7"/>
  <c r="U65" i="7"/>
  <c r="U67" i="7"/>
  <c r="Y75" i="7"/>
  <c r="Q74" i="7"/>
  <c r="Q65" i="7"/>
  <c r="Y74" i="7"/>
  <c r="U69" i="7"/>
  <c r="Q79" i="7"/>
  <c r="P79" i="7"/>
  <c r="Q78" i="7"/>
  <c r="P78" i="7"/>
  <c r="P80" i="7" s="1"/>
  <c r="P73" i="7" s="1"/>
  <c r="Y71" i="7"/>
  <c r="Q43" i="7"/>
  <c r="Q36" i="7"/>
  <c r="U43" i="7"/>
  <c r="F35" i="9" s="1"/>
  <c r="U47" i="7"/>
  <c r="U42" i="7"/>
  <c r="U10" i="7"/>
  <c r="U11" i="7"/>
  <c r="Y13" i="7"/>
  <c r="U16" i="7"/>
  <c r="E35" i="9" s="1"/>
  <c r="U18" i="7"/>
  <c r="Q12" i="7"/>
  <c r="Q20" i="7"/>
  <c r="Q16" i="7"/>
  <c r="U20" i="7"/>
  <c r="Q17" i="7"/>
  <c r="U21" i="7"/>
  <c r="U12" i="7"/>
  <c r="Y14" i="7"/>
  <c r="Q11" i="7"/>
  <c r="Q19" i="7"/>
  <c r="Q18" i="7"/>
  <c r="U19" i="7"/>
  <c r="Y20" i="7"/>
  <c r="Y11" i="7"/>
  <c r="Y263" i="7" l="1"/>
  <c r="Q80" i="7"/>
  <c r="Q73" i="7" s="1"/>
  <c r="U17" i="7"/>
  <c r="T11" i="7"/>
  <c r="T21" i="7"/>
  <c r="T16" i="7"/>
  <c r="X14" i="7"/>
  <c r="X13" i="7"/>
  <c r="P11" i="7"/>
  <c r="P12" i="7"/>
  <c r="T18" i="7"/>
  <c r="Q10" i="7"/>
  <c r="T298" i="7"/>
  <c r="T319" i="7"/>
  <c r="T131" i="7"/>
  <c r="J279" i="14"/>
  <c r="X43" i="7"/>
  <c r="J250" i="14"/>
  <c r="J302" i="14"/>
  <c r="P313" i="7"/>
  <c r="P312" i="7"/>
  <c r="P311" i="7"/>
  <c r="X321" i="7"/>
  <c r="T314" i="7"/>
  <c r="P321" i="7"/>
  <c r="T316" i="7"/>
  <c r="T321" i="7"/>
  <c r="Q318" i="7"/>
  <c r="P318" i="7"/>
  <c r="T312" i="7"/>
  <c r="Q314" i="7"/>
  <c r="P314" i="7"/>
  <c r="T311" i="7"/>
  <c r="T317" i="7"/>
  <c r="X312" i="7"/>
  <c r="X316" i="7"/>
  <c r="X315" i="7"/>
  <c r="T313" i="7"/>
  <c r="P320" i="7"/>
  <c r="P317" i="7"/>
  <c r="P319" i="7"/>
  <c r="T320" i="7"/>
  <c r="P315" i="7"/>
  <c r="X314" i="7"/>
  <c r="J16" i="9"/>
  <c r="P150" i="7"/>
  <c r="P144" i="7"/>
  <c r="X147" i="7"/>
  <c r="P153" i="7"/>
  <c r="T148" i="7"/>
  <c r="T150" i="7"/>
  <c r="X146" i="7"/>
  <c r="P146" i="7"/>
  <c r="T144" i="7"/>
  <c r="X153" i="7"/>
  <c r="T145" i="7"/>
  <c r="X145" i="7"/>
  <c r="X148" i="7"/>
  <c r="X149" i="7"/>
  <c r="P148" i="7"/>
  <c r="U158" i="7"/>
  <c r="T158" i="7" s="1"/>
  <c r="X157" i="7"/>
  <c r="T146" i="7"/>
  <c r="T153" i="7"/>
  <c r="U157" i="7"/>
  <c r="T157" i="7" s="1"/>
  <c r="P151" i="7"/>
  <c r="U156" i="7"/>
  <c r="P154" i="7"/>
  <c r="P152" i="7"/>
  <c r="T152" i="7"/>
  <c r="X156" i="7"/>
  <c r="X319" i="7" l="1"/>
  <c r="P316" i="7" s="1"/>
  <c r="T318" i="7"/>
  <c r="X150" i="7"/>
  <c r="P149" i="7" s="1"/>
  <c r="T149" i="7"/>
  <c r="X158" i="7"/>
  <c r="P147" i="7" s="1"/>
  <c r="U159" i="7"/>
  <c r="T156" i="7"/>
  <c r="T159" i="7" s="1"/>
  <c r="T147" i="7" s="1"/>
  <c r="J148" i="14"/>
  <c r="J154" i="14"/>
  <c r="J173" i="14"/>
  <c r="J181" i="14"/>
  <c r="J195" i="14"/>
  <c r="J200" i="14"/>
  <c r="J227" i="14"/>
  <c r="J233" i="14"/>
  <c r="J256" i="14"/>
  <c r="J286" i="14"/>
  <c r="J307" i="14"/>
  <c r="J330" i="14"/>
  <c r="J336" i="14"/>
  <c r="J351" i="14"/>
  <c r="J359" i="14"/>
  <c r="U262" i="7" l="1"/>
  <c r="U258" i="7"/>
  <c r="Q243" i="7"/>
  <c r="U241" i="7"/>
  <c r="Y209" i="7"/>
  <c r="Y207" i="7"/>
  <c r="U180" i="7"/>
  <c r="U147" i="7"/>
  <c r="Q72" i="7"/>
  <c r="U68" i="7"/>
  <c r="E358" i="14"/>
  <c r="F358" i="14"/>
  <c r="G358" i="14"/>
  <c r="E350" i="14"/>
  <c r="F350" i="14"/>
  <c r="G350" i="14"/>
  <c r="H358" i="14" l="1"/>
  <c r="H350" i="14"/>
  <c r="G199" i="14" l="1"/>
  <c r="F199" i="14"/>
  <c r="E199" i="14"/>
  <c r="H199" i="14"/>
  <c r="G194" i="14"/>
  <c r="F194" i="14"/>
  <c r="E194" i="14"/>
  <c r="P259" i="7"/>
  <c r="E200" i="14" l="1"/>
  <c r="F200" i="14"/>
  <c r="E359" i="14"/>
  <c r="P38" i="9" s="1"/>
  <c r="F359" i="14"/>
  <c r="P39" i="9" s="1"/>
  <c r="G359" i="14"/>
  <c r="P40" i="9" s="1"/>
  <c r="H359" i="14"/>
  <c r="H194" i="14"/>
  <c r="H200" i="14" s="1"/>
  <c r="G200" i="14"/>
  <c r="J40" i="9" l="1"/>
  <c r="J39" i="9"/>
  <c r="J38" i="9"/>
  <c r="P41" i="9"/>
  <c r="J41" i="9"/>
  <c r="U99" i="7"/>
  <c r="P289" i="7"/>
  <c r="U299" i="7"/>
  <c r="T299" i="7"/>
  <c r="P207" i="7"/>
  <c r="P239" i="7" l="1"/>
  <c r="Q239" i="7"/>
  <c r="T240" i="7"/>
  <c r="P244" i="7"/>
  <c r="J330" i="7"/>
  <c r="I330" i="7"/>
  <c r="T315" i="7" s="1"/>
  <c r="P66" i="7"/>
  <c r="U74" i="7"/>
  <c r="T74" i="7"/>
  <c r="L60" i="7"/>
  <c r="Y130" i="7" l="1"/>
  <c r="T20" i="7" l="1"/>
  <c r="T99" i="7"/>
  <c r="P9" i="9" l="1"/>
  <c r="P24" i="9"/>
  <c r="P26" i="9"/>
  <c r="P27" i="9"/>
  <c r="P29" i="9"/>
  <c r="P31" i="9"/>
  <c r="P32" i="9"/>
  <c r="P33" i="9"/>
  <c r="P36" i="9"/>
  <c r="P10" i="9"/>
  <c r="P13" i="9"/>
  <c r="P18" i="9"/>
  <c r="P21" i="9"/>
  <c r="P22" i="9"/>
  <c r="P23" i="9"/>
  <c r="P30" i="9"/>
  <c r="P34" i="9"/>
  <c r="P17" i="9"/>
  <c r="P25" i="9"/>
  <c r="P11" i="9"/>
  <c r="Y313" i="7"/>
  <c r="Y319" i="7" s="1"/>
  <c r="Q316" i="7" s="1"/>
  <c r="P15" i="9" s="1"/>
  <c r="P28" i="9"/>
  <c r="Q320" i="7"/>
  <c r="P20" i="9" s="1"/>
  <c r="P16" i="9"/>
  <c r="Q319" i="7"/>
  <c r="P19" i="9" s="1"/>
  <c r="U320" i="7"/>
  <c r="U318" i="7" s="1"/>
  <c r="P37" i="9" s="1"/>
  <c r="P14" i="9"/>
  <c r="T243" i="7"/>
  <c r="J25" i="9"/>
  <c r="J31" i="9"/>
  <c r="J33" i="9"/>
  <c r="J34" i="9"/>
  <c r="J36" i="9"/>
  <c r="J13" i="9"/>
  <c r="J19" i="9"/>
  <c r="J20" i="9"/>
  <c r="J18" i="9"/>
  <c r="J10" i="9"/>
  <c r="J9" i="9"/>
  <c r="J30" i="9"/>
  <c r="J11" i="9"/>
  <c r="J26" i="9"/>
  <c r="J28" i="9"/>
  <c r="J14" i="9"/>
  <c r="J29" i="9"/>
  <c r="J27" i="9"/>
  <c r="J23" i="9"/>
  <c r="Q151" i="7"/>
  <c r="J21" i="9" s="1"/>
  <c r="J24" i="9"/>
  <c r="J32" i="9"/>
  <c r="J22" i="9"/>
  <c r="Y158" i="7"/>
  <c r="Q147" i="7" s="1"/>
  <c r="Y150" i="7" l="1"/>
  <c r="U149" i="7"/>
  <c r="J37" i="9" s="1"/>
  <c r="P12" i="9"/>
  <c r="J17" i="9"/>
  <c r="Q149" i="7" l="1"/>
  <c r="J15" i="9" s="1"/>
  <c r="J12" i="9"/>
  <c r="P183" i="7"/>
  <c r="X258" i="7" l="1"/>
  <c r="X259" i="7"/>
  <c r="G301" i="14" l="1"/>
  <c r="E180" i="14"/>
  <c r="F180" i="14"/>
  <c r="G180" i="14"/>
  <c r="E126" i="14" l="1"/>
  <c r="E132" i="14"/>
  <c r="F126" i="14"/>
  <c r="G126" i="14"/>
  <c r="Y294" i="7" l="1"/>
  <c r="Y299" i="7"/>
  <c r="Q294" i="7"/>
  <c r="U297" i="7"/>
  <c r="Y298" i="7"/>
  <c r="Q302" i="7"/>
  <c r="Y297" i="7"/>
  <c r="U298" i="7"/>
  <c r="Q263" i="7"/>
  <c r="T263" i="7"/>
  <c r="U249" i="7"/>
  <c r="U248" i="7"/>
  <c r="Q242" i="7"/>
  <c r="U206" i="7"/>
  <c r="U205" i="7"/>
  <c r="U210" i="7"/>
  <c r="U188" i="7"/>
  <c r="Y185" i="7"/>
  <c r="Y194" i="7"/>
  <c r="U126" i="7"/>
  <c r="U133" i="7"/>
  <c r="T124" i="7"/>
  <c r="Q130" i="7"/>
  <c r="Q129" i="7"/>
  <c r="U131" i="7"/>
  <c r="U92" i="7"/>
  <c r="Q99" i="7"/>
  <c r="Y97" i="7"/>
  <c r="Y99" i="7"/>
  <c r="U40" i="7"/>
  <c r="Y39" i="7"/>
  <c r="Y43" i="7" s="1"/>
  <c r="Q45" i="7"/>
  <c r="Q44" i="7"/>
  <c r="Y15" i="7"/>
  <c r="P178" i="7"/>
  <c r="X185" i="7"/>
  <c r="T181" i="7"/>
  <c r="T183" i="7"/>
  <c r="U183" i="7"/>
  <c r="T184" i="7"/>
  <c r="X294" i="7"/>
  <c r="T288" i="7"/>
  <c r="T127" i="7"/>
  <c r="X130" i="7"/>
  <c r="P131" i="7"/>
  <c r="P179" i="7"/>
  <c r="P181" i="7"/>
  <c r="Y193" i="7"/>
  <c r="T122" i="7"/>
  <c r="U127" i="7"/>
  <c r="T238" i="7"/>
  <c r="P122" i="7"/>
  <c r="P132" i="7"/>
  <c r="Q132" i="7"/>
  <c r="P242" i="7"/>
  <c r="X242" i="7"/>
  <c r="P241" i="7"/>
  <c r="U269" i="7"/>
  <c r="T269" i="7"/>
  <c r="T260" i="7"/>
  <c r="T259" i="7"/>
  <c r="P266" i="7" l="1"/>
  <c r="P265" i="7"/>
  <c r="X265" i="7"/>
  <c r="M36" i="9"/>
  <c r="X188" i="7"/>
  <c r="L28" i="7" l="1"/>
  <c r="M28" i="7"/>
  <c r="U14" i="7" s="1"/>
  <c r="L138" i="7"/>
  <c r="M138" i="7"/>
  <c r="P18" i="7"/>
  <c r="P287" i="7" l="1"/>
  <c r="T293" i="7"/>
  <c r="T294" i="7"/>
  <c r="T296" i="7"/>
  <c r="T287" i="7"/>
  <c r="X299" i="7"/>
  <c r="P288" i="7"/>
  <c r="P294" i="7"/>
  <c r="T297" i="7"/>
  <c r="P302" i="7"/>
  <c r="T292" i="7"/>
  <c r="P295" i="7"/>
  <c r="P298" i="7"/>
  <c r="P290" i="7"/>
  <c r="Q303" i="7"/>
  <c r="Q293" i="7" s="1"/>
  <c r="X290" i="7"/>
  <c r="X292" i="7" s="1"/>
  <c r="P257" i="7"/>
  <c r="T264" i="7"/>
  <c r="T267" i="7"/>
  <c r="T268" i="7"/>
  <c r="X260" i="7"/>
  <c r="X261" i="7"/>
  <c r="P260" i="7"/>
  <c r="T265" i="7"/>
  <c r="P264" i="7"/>
  <c r="P263" i="7"/>
  <c r="T261" i="7"/>
  <c r="T270" i="7"/>
  <c r="Y269" i="7"/>
  <c r="X269" i="7" s="1"/>
  <c r="P258" i="7"/>
  <c r="Y268" i="7"/>
  <c r="T258" i="7"/>
  <c r="Y267" i="7"/>
  <c r="P238" i="7"/>
  <c r="P237" i="7"/>
  <c r="P245" i="7"/>
  <c r="T239" i="7"/>
  <c r="P246" i="7"/>
  <c r="Y246" i="7"/>
  <c r="T249" i="7"/>
  <c r="T248" i="7"/>
  <c r="T242" i="7"/>
  <c r="T241" i="7" s="1"/>
  <c r="X238" i="7"/>
  <c r="X240" i="7" s="1"/>
  <c r="P208" i="7"/>
  <c r="P206" i="7"/>
  <c r="P205" i="7"/>
  <c r="P211" i="7"/>
  <c r="P210" i="7"/>
  <c r="T208" i="7"/>
  <c r="X208" i="7"/>
  <c r="X210" i="7"/>
  <c r="X209" i="7"/>
  <c r="X207" i="7"/>
  <c r="T212" i="7"/>
  <c r="T214" i="7"/>
  <c r="X211" i="7"/>
  <c r="T207" i="7"/>
  <c r="T206" i="7"/>
  <c r="X216" i="7"/>
  <c r="T205" i="7"/>
  <c r="P214" i="7"/>
  <c r="U209" i="7"/>
  <c r="P213" i="7"/>
  <c r="T211" i="7"/>
  <c r="P212" i="7"/>
  <c r="P177" i="7"/>
  <c r="X194" i="7"/>
  <c r="X193" i="7"/>
  <c r="T182" i="7"/>
  <c r="T188" i="7"/>
  <c r="X178" i="7"/>
  <c r="X180" i="7"/>
  <c r="X179" i="7"/>
  <c r="T179" i="7"/>
  <c r="X189" i="7"/>
  <c r="P184" i="7"/>
  <c r="X182" i="7"/>
  <c r="T178" i="7"/>
  <c r="T187" i="7"/>
  <c r="P186" i="7"/>
  <c r="P185" i="7"/>
  <c r="T177" i="7"/>
  <c r="X181" i="7"/>
  <c r="P121" i="7"/>
  <c r="P128" i="7"/>
  <c r="T126" i="7"/>
  <c r="T128" i="7"/>
  <c r="T130" i="7"/>
  <c r="X125" i="7"/>
  <c r="T121" i="7"/>
  <c r="P123" i="7"/>
  <c r="P127" i="7"/>
  <c r="P124" i="7"/>
  <c r="T133" i="7"/>
  <c r="P130" i="7"/>
  <c r="P129" i="7"/>
  <c r="P125" i="7"/>
  <c r="X123" i="7"/>
  <c r="Q96" i="7"/>
  <c r="P74" i="7"/>
  <c r="P72" i="7"/>
  <c r="P71" i="7"/>
  <c r="P93" i="7"/>
  <c r="P90" i="7"/>
  <c r="P91" i="7"/>
  <c r="T91" i="7"/>
  <c r="T101" i="7"/>
  <c r="X92" i="7"/>
  <c r="P99" i="7"/>
  <c r="P98" i="7"/>
  <c r="X97" i="7"/>
  <c r="T93" i="7"/>
  <c r="P96" i="7"/>
  <c r="P95" i="7"/>
  <c r="T94" i="7"/>
  <c r="T98" i="7"/>
  <c r="T97" i="7"/>
  <c r="T90" i="7"/>
  <c r="X91" i="7"/>
  <c r="X99" i="7"/>
  <c r="X94" i="7"/>
  <c r="X100" i="7"/>
  <c r="T95" i="7"/>
  <c r="P92" i="7"/>
  <c r="X93" i="7"/>
  <c r="P64" i="7"/>
  <c r="T71" i="7"/>
  <c r="T73" i="7"/>
  <c r="X65" i="7"/>
  <c r="T65" i="7"/>
  <c r="T67" i="7"/>
  <c r="T66" i="7"/>
  <c r="X66" i="7"/>
  <c r="X75" i="7"/>
  <c r="P65" i="7"/>
  <c r="T69" i="7"/>
  <c r="T70" i="7"/>
  <c r="P75" i="7"/>
  <c r="T64" i="7"/>
  <c r="X67" i="7"/>
  <c r="P68" i="7"/>
  <c r="P43" i="7"/>
  <c r="P36" i="7"/>
  <c r="T43" i="7"/>
  <c r="T37" i="7"/>
  <c r="P42" i="7"/>
  <c r="T36" i="7"/>
  <c r="T47" i="7"/>
  <c r="P45" i="7"/>
  <c r="T42" i="7"/>
  <c r="P44" i="7"/>
  <c r="P10" i="7"/>
  <c r="X20" i="7"/>
  <c r="P13" i="7"/>
  <c r="P20" i="7"/>
  <c r="P16" i="7"/>
  <c r="T15" i="7"/>
  <c r="P19" i="7"/>
  <c r="T14" i="7"/>
  <c r="T19" i="7"/>
  <c r="T17" i="7" s="1"/>
  <c r="X11" i="7"/>
  <c r="P14" i="7"/>
  <c r="X12" i="7"/>
  <c r="X15" i="7"/>
  <c r="X263" i="7" l="1"/>
  <c r="X213" i="7"/>
  <c r="P209" i="7" s="1"/>
  <c r="X69" i="7"/>
  <c r="X17" i="7"/>
  <c r="P303" i="7"/>
  <c r="P293" i="7" s="1"/>
  <c r="P15" i="7"/>
  <c r="T266" i="7"/>
  <c r="P292" i="7"/>
  <c r="Y300" i="7"/>
  <c r="T295" i="7"/>
  <c r="Y270" i="7"/>
  <c r="U250" i="7"/>
  <c r="P240" i="7"/>
  <c r="T250" i="7"/>
  <c r="P243" i="7" s="1"/>
  <c r="Y190" i="7"/>
  <c r="Q180" i="7" s="1"/>
  <c r="X190" i="7"/>
  <c r="P180" i="7" s="1"/>
  <c r="X195" i="7"/>
  <c r="T180" i="7" s="1"/>
  <c r="Y195" i="7"/>
  <c r="T96" i="7"/>
  <c r="Y76" i="7"/>
  <c r="X74" i="7"/>
  <c r="X76" i="7" s="1"/>
  <c r="T68" i="7"/>
  <c r="X298" i="7"/>
  <c r="X297" i="7"/>
  <c r="X268" i="7"/>
  <c r="X267" i="7"/>
  <c r="X246" i="7"/>
  <c r="X245" i="7"/>
  <c r="T213" i="7"/>
  <c r="X183" i="7"/>
  <c r="P182" i="7" s="1"/>
  <c r="T129" i="7"/>
  <c r="X101" i="7"/>
  <c r="P97" i="7" s="1"/>
  <c r="T72" i="7"/>
  <c r="X300" i="7" l="1"/>
  <c r="T290" i="7" s="1"/>
  <c r="X270" i="7"/>
  <c r="T262" i="7" s="1"/>
  <c r="Y247" i="7"/>
  <c r="X247" i="7"/>
  <c r="T237" i="7" s="1"/>
  <c r="T186" i="7"/>
  <c r="X95" i="7"/>
  <c r="P94" i="7" s="1"/>
  <c r="X127" i="7"/>
  <c r="P126" i="7" s="1"/>
  <c r="P69" i="7"/>
  <c r="Q70" i="7" l="1"/>
  <c r="E335" i="14"/>
  <c r="F335" i="14"/>
  <c r="G335" i="14"/>
  <c r="E329" i="14"/>
  <c r="F329" i="14"/>
  <c r="G329" i="14"/>
  <c r="H306" i="14" l="1"/>
  <c r="H335" i="14" l="1"/>
  <c r="H232" i="14"/>
  <c r="U70" i="7"/>
  <c r="Q42" i="7"/>
  <c r="U295" i="7"/>
  <c r="U290" i="7"/>
  <c r="Q298" i="7"/>
  <c r="Q292" i="7" l="1"/>
  <c r="U265" i="7" l="1"/>
  <c r="U266" i="7" l="1"/>
  <c r="Q127" i="7"/>
  <c r="U36" i="7"/>
  <c r="Q14" i="7"/>
  <c r="Q212" i="7"/>
  <c r="Y101" i="7" l="1"/>
  <c r="Q97" i="7" s="1"/>
  <c r="H180" i="14" l="1"/>
  <c r="E285" i="14" l="1"/>
  <c r="F285" i="14"/>
  <c r="G285" i="14"/>
  <c r="H132" i="14" l="1"/>
  <c r="U15" i="7" l="1"/>
  <c r="H78" i="14" l="1"/>
  <c r="H102" i="14"/>
  <c r="E301" i="14"/>
  <c r="F301" i="14"/>
  <c r="E306" i="14"/>
  <c r="F306" i="14"/>
  <c r="G306" i="14"/>
  <c r="H285" i="14"/>
  <c r="H278" i="14"/>
  <c r="H301" i="14" l="1"/>
  <c r="H307" i="14" s="1"/>
  <c r="H172" i="14"/>
  <c r="H181" i="14" s="1"/>
  <c r="F336" i="14" l="1"/>
  <c r="O39" i="9" s="1"/>
  <c r="H329" i="14"/>
  <c r="H336" i="14" s="1"/>
  <c r="G307" i="14"/>
  <c r="F307" i="14"/>
  <c r="E307" i="14"/>
  <c r="F286" i="14"/>
  <c r="G255" i="14"/>
  <c r="F255" i="14"/>
  <c r="E255" i="14"/>
  <c r="G249" i="14"/>
  <c r="F249" i="14"/>
  <c r="E249" i="14"/>
  <c r="G232" i="14"/>
  <c r="F232" i="14"/>
  <c r="E232" i="14"/>
  <c r="G226" i="14"/>
  <c r="F226" i="14"/>
  <c r="E226" i="14"/>
  <c r="H226" i="14"/>
  <c r="H233" i="14" s="1"/>
  <c r="G172" i="14"/>
  <c r="G181" i="14" s="1"/>
  <c r="I40" i="9" s="1"/>
  <c r="F172" i="14"/>
  <c r="E172" i="14"/>
  <c r="E181" i="14" s="1"/>
  <c r="G153" i="14"/>
  <c r="F153" i="14"/>
  <c r="E153" i="14"/>
  <c r="H153" i="14"/>
  <c r="G147" i="14"/>
  <c r="F147" i="14"/>
  <c r="E147" i="14"/>
  <c r="G132" i="14"/>
  <c r="F132" i="14"/>
  <c r="G102" i="14"/>
  <c r="F102" i="14"/>
  <c r="E102" i="14"/>
  <c r="G96" i="14"/>
  <c r="F96" i="14"/>
  <c r="E96" i="14"/>
  <c r="G78" i="14"/>
  <c r="F78" i="14"/>
  <c r="E78" i="14"/>
  <c r="G72" i="14"/>
  <c r="F72" i="14"/>
  <c r="E72" i="14"/>
  <c r="H126" i="14" l="1"/>
  <c r="H133" i="14" s="1"/>
  <c r="M39" i="9"/>
  <c r="N40" i="9"/>
  <c r="N39" i="9"/>
  <c r="N38" i="9"/>
  <c r="E79" i="14"/>
  <c r="E38" i="9" s="1"/>
  <c r="H96" i="14"/>
  <c r="H103" i="14" s="1"/>
  <c r="G103" i="14"/>
  <c r="H147" i="14"/>
  <c r="H154" i="14" s="1"/>
  <c r="E154" i="14"/>
  <c r="H38" i="9" s="1"/>
  <c r="H72" i="14"/>
  <c r="H79" i="14" s="1"/>
  <c r="G336" i="14"/>
  <c r="G233" i="14"/>
  <c r="K40" i="9" s="1"/>
  <c r="F233" i="14"/>
  <c r="K39" i="9" s="1"/>
  <c r="E233" i="14"/>
  <c r="K38" i="9" s="1"/>
  <c r="E336" i="14"/>
  <c r="E286" i="14"/>
  <c r="H286" i="14"/>
  <c r="G286" i="14"/>
  <c r="H255" i="14"/>
  <c r="E256" i="14"/>
  <c r="L38" i="9" s="1"/>
  <c r="F256" i="14"/>
  <c r="L39" i="9" s="1"/>
  <c r="G256" i="14"/>
  <c r="L40" i="9" s="1"/>
  <c r="H249" i="14"/>
  <c r="F181" i="14"/>
  <c r="I39" i="9" s="1"/>
  <c r="I38" i="9"/>
  <c r="F154" i="14"/>
  <c r="G154" i="14"/>
  <c r="F133" i="14"/>
  <c r="G133" i="14"/>
  <c r="E133" i="14"/>
  <c r="G79" i="14"/>
  <c r="E103" i="14"/>
  <c r="F103" i="14"/>
  <c r="F79" i="14"/>
  <c r="G210" i="14" l="1"/>
  <c r="J208" i="14" s="1"/>
  <c r="E210" i="14"/>
  <c r="J206" i="14" s="1"/>
  <c r="F210" i="14"/>
  <c r="J207" i="14" s="1"/>
  <c r="H210" i="14"/>
  <c r="J210" i="14" s="1"/>
  <c r="F369" i="14"/>
  <c r="J366" i="14" s="1"/>
  <c r="E369" i="14"/>
  <c r="J365" i="14" s="1"/>
  <c r="O40" i="9"/>
  <c r="G369" i="14"/>
  <c r="J367" i="14" s="1"/>
  <c r="O38" i="9"/>
  <c r="M40" i="9"/>
  <c r="M38" i="9"/>
  <c r="G40" i="9"/>
  <c r="G39" i="9"/>
  <c r="G38" i="9"/>
  <c r="E40" i="9"/>
  <c r="E39" i="9"/>
  <c r="H40" i="9"/>
  <c r="H39" i="9"/>
  <c r="F40" i="9"/>
  <c r="F39" i="9"/>
  <c r="F38" i="9"/>
  <c r="I41" i="9"/>
  <c r="O41" i="9"/>
  <c r="H41" i="9"/>
  <c r="M41" i="9"/>
  <c r="G41" i="9"/>
  <c r="N41" i="9"/>
  <c r="F41" i="9"/>
  <c r="H256" i="14"/>
  <c r="Q13" i="7"/>
  <c r="U182" i="7"/>
  <c r="U292" i="7"/>
  <c r="Q98" i="7"/>
  <c r="U94" i="7"/>
  <c r="H369" i="14" l="1"/>
  <c r="J369" i="14" s="1"/>
  <c r="L41" i="9"/>
  <c r="K41" i="9"/>
  <c r="E41" i="9"/>
  <c r="U239" i="7"/>
  <c r="U293" i="7" l="1"/>
  <c r="U213" i="7"/>
  <c r="Q213" i="7"/>
  <c r="U211" i="7"/>
  <c r="Y213" i="7"/>
  <c r="U186" i="7"/>
  <c r="Q123" i="7"/>
  <c r="U129" i="7"/>
  <c r="Y240" i="7" l="1"/>
  <c r="Q240" i="7" s="1"/>
  <c r="Q209" i="7"/>
  <c r="Y127" i="7"/>
  <c r="Q126" i="7" s="1"/>
  <c r="U98" i="7"/>
  <c r="U96" i="7" s="1"/>
  <c r="U72" i="7"/>
  <c r="U64" i="7"/>
  <c r="Y95" i="7" l="1"/>
  <c r="Q94" i="7" s="1"/>
  <c r="Q69" i="7"/>
  <c r="U37" i="7"/>
  <c r="Y183" i="7" l="1"/>
  <c r="Q182" i="7" s="1"/>
  <c r="Q68" i="7" l="1"/>
  <c r="Y12" i="7"/>
  <c r="Y17" i="7" l="1"/>
  <c r="Q15" i="7" s="1"/>
  <c r="O36" i="9" l="1"/>
  <c r="O18" i="9" l="1"/>
  <c r="O25" i="9"/>
  <c r="O29" i="9"/>
  <c r="O27" i="9"/>
  <c r="O14" i="9"/>
  <c r="O26" i="9"/>
  <c r="O28" i="9"/>
  <c r="O23" i="9"/>
  <c r="O10" i="9"/>
  <c r="O19" i="9"/>
  <c r="F18" i="9"/>
  <c r="O11" i="9"/>
  <c r="O24" i="9"/>
  <c r="O30" i="9"/>
  <c r="O31" i="9"/>
  <c r="O32" i="9"/>
  <c r="O33" i="9"/>
  <c r="O34" i="9"/>
  <c r="O13" i="9"/>
  <c r="O21" i="9"/>
  <c r="O22" i="9"/>
  <c r="N31" i="9"/>
  <c r="N32" i="9"/>
  <c r="N34" i="9"/>
  <c r="N36" i="9"/>
  <c r="N13" i="9"/>
  <c r="N16" i="9"/>
  <c r="N18" i="9"/>
  <c r="N20" i="9"/>
  <c r="N21" i="9"/>
  <c r="N22" i="9"/>
  <c r="O16" i="9"/>
  <c r="O37" i="9"/>
  <c r="O9" i="9"/>
  <c r="M24" i="9" l="1"/>
  <c r="M25" i="9"/>
  <c r="M26" i="9"/>
  <c r="M29" i="9"/>
  <c r="M31" i="9"/>
  <c r="M32" i="9"/>
  <c r="M33" i="9"/>
  <c r="M34" i="9"/>
  <c r="N23" i="9"/>
  <c r="N37" i="9"/>
  <c r="N28" i="9"/>
  <c r="N29" i="9"/>
  <c r="N30" i="9"/>
  <c r="N24" i="9"/>
  <c r="N33" i="9"/>
  <c r="N11" i="9"/>
  <c r="N27" i="9"/>
  <c r="N25" i="9"/>
  <c r="N14" i="9"/>
  <c r="N10" i="9"/>
  <c r="N9" i="9"/>
  <c r="N26" i="9"/>
  <c r="M28" i="9"/>
  <c r="M30" i="9"/>
  <c r="M27" i="9"/>
  <c r="M10" i="9"/>
  <c r="M37" i="9"/>
  <c r="M16" i="9"/>
  <c r="M9" i="9"/>
  <c r="M14" i="9"/>
  <c r="M11" i="9"/>
  <c r="M18" i="9"/>
  <c r="M19" i="9"/>
  <c r="M20" i="9"/>
  <c r="M21" i="9"/>
  <c r="M23" i="9"/>
  <c r="M13" i="9"/>
  <c r="M22" i="9"/>
  <c r="L37" i="9"/>
  <c r="L24" i="9"/>
  <c r="L25" i="9"/>
  <c r="L29" i="9"/>
  <c r="L31" i="9"/>
  <c r="L32" i="9"/>
  <c r="L33" i="9"/>
  <c r="L34" i="9"/>
  <c r="L36" i="9"/>
  <c r="L13" i="9"/>
  <c r="L18" i="9"/>
  <c r="L19" i="9"/>
  <c r="L21" i="9"/>
  <c r="L22" i="9"/>
  <c r="L16" i="9"/>
  <c r="L30" i="9"/>
  <c r="L27" i="9"/>
  <c r="L14" i="9"/>
  <c r="L11" i="9"/>
  <c r="L26" i="9"/>
  <c r="L28" i="9"/>
  <c r="L23" i="9"/>
  <c r="L10" i="9"/>
  <c r="L20" i="9"/>
  <c r="L9" i="9"/>
  <c r="K24" i="9"/>
  <c r="K25" i="9"/>
  <c r="K26" i="9"/>
  <c r="K29" i="9"/>
  <c r="K31" i="9"/>
  <c r="K32" i="9"/>
  <c r="K33" i="9"/>
  <c r="K34" i="9"/>
  <c r="K36" i="9"/>
  <c r="K11" i="9"/>
  <c r="K13" i="9"/>
  <c r="K20" i="9"/>
  <c r="K21" i="9"/>
  <c r="K22" i="9"/>
  <c r="K23" i="9"/>
  <c r="K18" i="9"/>
  <c r="K10" i="9"/>
  <c r="K9" i="9"/>
  <c r="K16" i="9"/>
  <c r="K28" i="9"/>
  <c r="K30" i="9"/>
  <c r="K19" i="9"/>
  <c r="K37" i="9"/>
  <c r="K27" i="9"/>
  <c r="K14" i="9"/>
  <c r="I24" i="9"/>
  <c r="I25" i="9"/>
  <c r="I31" i="9"/>
  <c r="I32" i="9"/>
  <c r="I33" i="9"/>
  <c r="I34" i="9"/>
  <c r="I36" i="9"/>
  <c r="I13" i="9"/>
  <c r="I18" i="9"/>
  <c r="I20" i="9"/>
  <c r="I21" i="9"/>
  <c r="I22" i="9"/>
  <c r="I9" i="9"/>
  <c r="I27" i="9"/>
  <c r="I29" i="9"/>
  <c r="I23" i="9"/>
  <c r="I28" i="9"/>
  <c r="I10" i="9"/>
  <c r="I19" i="9"/>
  <c r="I30" i="9"/>
  <c r="I37" i="9"/>
  <c r="I11" i="9"/>
  <c r="I26" i="9"/>
  <c r="I14" i="9"/>
  <c r="H28" i="9"/>
  <c r="H31" i="9"/>
  <c r="H33" i="9"/>
  <c r="H34" i="9"/>
  <c r="H36" i="9"/>
  <c r="H37" i="9"/>
  <c r="H27" i="9"/>
  <c r="H30" i="9"/>
  <c r="H23" i="9"/>
  <c r="H13" i="9"/>
  <c r="H25" i="9"/>
  <c r="H32" i="9"/>
  <c r="H26" i="9"/>
  <c r="H29" i="9"/>
  <c r="H24" i="9"/>
  <c r="F23" i="9"/>
  <c r="F11" i="9"/>
  <c r="H11" i="9"/>
  <c r="H14" i="9"/>
  <c r="H16" i="9"/>
  <c r="H18" i="9"/>
  <c r="H19" i="9"/>
  <c r="H20" i="9"/>
  <c r="H21" i="9"/>
  <c r="H22" i="9"/>
  <c r="G24" i="9"/>
  <c r="G25" i="9"/>
  <c r="G26" i="9"/>
  <c r="G29" i="9"/>
  <c r="G31" i="9"/>
  <c r="G32" i="9"/>
  <c r="G33" i="9"/>
  <c r="G34" i="9"/>
  <c r="G36" i="9"/>
  <c r="G11" i="9"/>
  <c r="G13" i="9"/>
  <c r="G18" i="9"/>
  <c r="G20" i="9"/>
  <c r="G21" i="9"/>
  <c r="G22" i="9"/>
  <c r="G23" i="9"/>
  <c r="G16" i="9"/>
  <c r="G30" i="9"/>
  <c r="G37" i="9"/>
  <c r="G28" i="9"/>
  <c r="G14" i="9"/>
  <c r="G19" i="9"/>
  <c r="G27" i="9"/>
  <c r="G10" i="9"/>
  <c r="G9" i="9"/>
  <c r="F27" i="9"/>
  <c r="F28" i="9"/>
  <c r="F29" i="9"/>
  <c r="F21" i="9"/>
  <c r="F14" i="9"/>
  <c r="F10" i="9"/>
  <c r="F9" i="9"/>
  <c r="F30" i="9"/>
  <c r="F34" i="9"/>
  <c r="F24" i="9"/>
  <c r="F25" i="9"/>
  <c r="F26" i="9"/>
  <c r="F31" i="9"/>
  <c r="F32" i="9"/>
  <c r="F33" i="9"/>
  <c r="F36" i="9"/>
  <c r="F37" i="9"/>
  <c r="F13" i="9"/>
  <c r="F16" i="9"/>
  <c r="F19" i="9"/>
  <c r="F20" i="9"/>
  <c r="F22" i="9"/>
  <c r="E24" i="9"/>
  <c r="E25" i="9"/>
  <c r="E29" i="9"/>
  <c r="E31" i="9"/>
  <c r="E32" i="9"/>
  <c r="E33" i="9"/>
  <c r="E34" i="9"/>
  <c r="E36" i="9"/>
  <c r="E13" i="9"/>
  <c r="E19" i="9"/>
  <c r="E21" i="9"/>
  <c r="E22" i="9"/>
  <c r="E23" i="9"/>
  <c r="E16" i="9"/>
  <c r="E10" i="9"/>
  <c r="E9" i="9"/>
  <c r="E18" i="9"/>
  <c r="E37" i="9"/>
  <c r="E11" i="9"/>
  <c r="E26" i="9"/>
  <c r="E14" i="9"/>
  <c r="E28" i="9"/>
  <c r="E20" i="9"/>
  <c r="E30" i="9"/>
  <c r="E27" i="9"/>
  <c r="I16" i="9" l="1"/>
  <c r="H10" i="9" l="1"/>
  <c r="H9" i="9"/>
  <c r="H12" i="9"/>
  <c r="O20" i="9"/>
  <c r="O17" i="9"/>
  <c r="N19" i="9"/>
  <c r="M12" i="9"/>
  <c r="M17" i="9"/>
  <c r="L12" i="9"/>
  <c r="K12" i="9"/>
  <c r="K17" i="9"/>
  <c r="L17" i="9"/>
  <c r="I12" i="9"/>
  <c r="I17" i="9"/>
  <c r="H15" i="9"/>
  <c r="H17" i="9"/>
  <c r="G17" i="9"/>
  <c r="E17" i="9"/>
  <c r="F12" i="9"/>
  <c r="E12" i="9"/>
  <c r="F17" i="9"/>
  <c r="N12" i="9" l="1"/>
  <c r="O12" i="9"/>
  <c r="G12" i="9"/>
  <c r="N17" i="9"/>
  <c r="E15" i="9"/>
  <c r="O15" i="9"/>
  <c r="G15" i="9"/>
  <c r="I15" i="9"/>
  <c r="K15" i="9"/>
  <c r="L15" i="9"/>
  <c r="M15" i="9" l="1"/>
  <c r="Q261" i="7" l="1"/>
  <c r="N15" i="9" s="1"/>
  <c r="P261" i="7"/>
  <c r="Q41" i="7"/>
  <c r="F15" i="9" s="1"/>
  <c r="P41" i="7"/>
</calcChain>
</file>

<file path=xl/sharedStrings.xml><?xml version="1.0" encoding="utf-8"?>
<sst xmlns="http://schemas.openxmlformats.org/spreadsheetml/2006/main" count="3329" uniqueCount="708">
  <si>
    <t xml:space="preserve">Сезон : 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</si>
  <si>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</si>
  <si>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</si>
  <si>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</si>
  <si>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</si>
  <si>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</si>
  <si>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</si>
  <si>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</si>
  <si>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</si>
  <si>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</si>
  <si>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</si>
  <si>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338 / 11</t>
  </si>
  <si>
    <t>Норма по СанПин</t>
  </si>
  <si>
    <t>День</t>
  </si>
  <si>
    <t>223 /11</t>
  </si>
  <si>
    <t>376/11</t>
  </si>
  <si>
    <t>Чай с сахаром</t>
  </si>
  <si>
    <t>265/11</t>
  </si>
  <si>
    <t>382/11</t>
  </si>
  <si>
    <t>294/11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</si>
  <si>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</si>
  <si>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</si>
  <si>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</si>
  <si>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</si>
  <si>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</si>
  <si>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</si>
  <si>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</si>
  <si>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</si>
  <si>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</si>
  <si>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</si>
  <si>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</si>
  <si>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</si>
  <si>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</si>
  <si>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</si>
  <si>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</si>
  <si>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</si>
  <si>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</si>
  <si>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</si>
  <si>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</si>
  <si>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</si>
  <si>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</si>
  <si>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</si>
  <si>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</si>
  <si>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</si>
  <si>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</si>
  <si>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</si>
  <si>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</si>
  <si>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</si>
  <si>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</si>
  <si>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</si>
  <si>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</si>
  <si>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</si>
  <si>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</si>
  <si>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</si>
  <si>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</si>
  <si>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</si>
  <si>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</si>
  <si>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овощи свежие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</si>
  <si>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</si>
  <si>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</si>
  <si>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</si>
  <si>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</si>
  <si>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</si>
  <si>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</si>
  <si>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</si>
  <si>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</si>
  <si>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</si>
  <si>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</si>
  <si>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</si>
  <si>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</si>
  <si>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</si>
  <si>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</si>
  <si>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</si>
  <si>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</si>
  <si>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</si>
  <si>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</si>
  <si>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крупы</t>
  </si>
  <si>
    <t>печень</t>
  </si>
  <si>
    <t xml:space="preserve">макароны </t>
  </si>
  <si>
    <t xml:space="preserve">сметана </t>
  </si>
  <si>
    <t>морковь</t>
  </si>
  <si>
    <t>овощи</t>
  </si>
  <si>
    <t>фрукты</t>
  </si>
  <si>
    <t>свекла</t>
  </si>
  <si>
    <t>пшено</t>
  </si>
  <si>
    <t>рыба</t>
  </si>
  <si>
    <t>рис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</si>
  <si>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</si>
  <si>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</si>
  <si>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</si>
  <si>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</si>
  <si>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</si>
  <si>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</si>
  <si>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</si>
  <si>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</si>
  <si>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лук репчатый</t>
  </si>
  <si>
    <t>томат пюр</t>
  </si>
  <si>
    <t>сахар песок</t>
  </si>
  <si>
    <t>м/растительное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</si>
  <si>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</si>
  <si>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</si>
  <si>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</si>
  <si>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</si>
  <si>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</si>
  <si>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</si>
  <si>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</si>
  <si>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яйцо</t>
  </si>
  <si>
    <t>хлеб</t>
  </si>
  <si>
    <t xml:space="preserve">морковь       </t>
  </si>
  <si>
    <t>лук репчат</t>
  </si>
  <si>
    <t>соус</t>
  </si>
  <si>
    <t>мука пшенич</t>
  </si>
  <si>
    <t>томат пюре</t>
  </si>
  <si>
    <t>Плов с говядиной</t>
  </si>
  <si>
    <t>крупа рисовая</t>
  </si>
  <si>
    <t>Котлета рубленая</t>
  </si>
  <si>
    <t>сухарь панирован.</t>
  </si>
  <si>
    <t xml:space="preserve">соус в тефтели         </t>
  </si>
  <si>
    <t>капуста б/кач</t>
  </si>
  <si>
    <t xml:space="preserve">  /  11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</si>
  <si>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</si>
  <si>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</si>
  <si>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</si>
  <si>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</si>
  <si>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</si>
  <si>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</si>
  <si>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</si>
  <si>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</si>
  <si>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</si>
  <si>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</si>
  <si>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</si>
  <si>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</si>
  <si>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</si>
  <si>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</si>
  <si>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</si>
  <si>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</si>
  <si>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</si>
  <si>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</si>
  <si>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</si>
  <si>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</si>
  <si>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</si>
  <si>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</si>
  <si>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</si>
  <si>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</si>
  <si>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</si>
  <si>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</si>
  <si>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</si>
  <si>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</si>
  <si>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</si>
  <si>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</si>
  <si>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</si>
  <si>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</si>
  <si>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</si>
  <si>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м /сливочное</t>
  </si>
  <si>
    <t xml:space="preserve">Итого за день по СанПиН  </t>
  </si>
  <si>
    <t xml:space="preserve">из птицы </t>
  </si>
  <si>
    <t>Кофейный напиток</t>
  </si>
  <si>
    <t>379/11</t>
  </si>
  <si>
    <t>картофельное пюре /</t>
  </si>
  <si>
    <t>83/11</t>
  </si>
  <si>
    <t>лук репч.</t>
  </si>
  <si>
    <t>82/11</t>
  </si>
  <si>
    <t>106/11</t>
  </si>
  <si>
    <t>фрикадельки</t>
  </si>
  <si>
    <t>116/11</t>
  </si>
  <si>
    <t>102/11</t>
  </si>
  <si>
    <t>плов с говядиной</t>
  </si>
  <si>
    <t>88/11</t>
  </si>
  <si>
    <t>Щи из св/ капусты с карт</t>
  </si>
  <si>
    <t>108/11</t>
  </si>
  <si>
    <t>Суп картоф. с горохом</t>
  </si>
  <si>
    <t xml:space="preserve">       тефтели   </t>
  </si>
  <si>
    <t>сухарь панир</t>
  </si>
  <si>
    <t>Ответственный за разработку меню инженер-технолог       ___________________________________________</t>
  </si>
  <si>
    <t>/Ткаченко А.Н./</t>
  </si>
  <si>
    <t>102 /11</t>
  </si>
  <si>
    <t>Щи из св/капусты с картофелем</t>
  </si>
  <si>
    <t>Суп  картофельный с горохом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</si>
  <si>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</si>
  <si>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</si>
  <si>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</si>
  <si>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</si>
  <si>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</si>
  <si>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</si>
  <si>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</si>
  <si>
    <t>СанПиН  2.3 /2.4. 3590 - 20</t>
  </si>
  <si>
    <t xml:space="preserve">   чай с сахаром</t>
  </si>
  <si>
    <t>с картофелем</t>
  </si>
  <si>
    <t xml:space="preserve">Щи из свежей капусты </t>
  </si>
  <si>
    <t>минтай б/г</t>
  </si>
  <si>
    <t>Сок фруктовый (яблочный)</t>
  </si>
  <si>
    <t xml:space="preserve">Бутерброд с сыром </t>
  </si>
  <si>
    <t>Хлеб пш.</t>
  </si>
  <si>
    <t>3 /11</t>
  </si>
  <si>
    <t xml:space="preserve">О Б Е Д </t>
  </si>
  <si>
    <t>П О Л Д Н И К</t>
  </si>
  <si>
    <t>Бутерброд с  сыром</t>
  </si>
  <si>
    <t>Суп картофель. с горохом</t>
  </si>
  <si>
    <t>Бутерброд с  рыбными изделиями</t>
  </si>
  <si>
    <t>чай с лимоном</t>
  </si>
  <si>
    <t>лимон</t>
  </si>
  <si>
    <t>377/11</t>
  </si>
  <si>
    <t xml:space="preserve">Котлета рубленная из птицы  </t>
  </si>
  <si>
    <t>икра свекольная</t>
  </si>
  <si>
    <t>капуста свеж.</t>
  </si>
  <si>
    <t>огурец свежий</t>
  </si>
  <si>
    <t>помидор св.</t>
  </si>
  <si>
    <t>зелень св.</t>
  </si>
  <si>
    <t xml:space="preserve">сок </t>
  </si>
  <si>
    <t>хлеб пшен.</t>
  </si>
  <si>
    <t>хлеб ржан.</t>
  </si>
  <si>
    <t>всего овощей</t>
  </si>
  <si>
    <t>лим/кислота</t>
  </si>
  <si>
    <t>кофейный нап.</t>
  </si>
  <si>
    <t>какао порошок</t>
  </si>
  <si>
    <t>кондитерка</t>
  </si>
  <si>
    <t>филе бедро кур</t>
  </si>
  <si>
    <t>капуста св.</t>
  </si>
  <si>
    <t>385/11</t>
  </si>
  <si>
    <t>2 - я   неделя</t>
  </si>
  <si>
    <t>1 - я   неделя</t>
  </si>
  <si>
    <t>яйца шт./ гр.</t>
  </si>
  <si>
    <t>крахмал</t>
  </si>
  <si>
    <t xml:space="preserve">Какао </t>
  </si>
  <si>
    <t>Сок персиковый</t>
  </si>
  <si>
    <t>б/г минтай</t>
  </si>
  <si>
    <t>сыр костромской</t>
  </si>
  <si>
    <t>ВСЕГО: за обед и полдник</t>
  </si>
  <si>
    <t>/11</t>
  </si>
  <si>
    <t>282/11</t>
  </si>
  <si>
    <t xml:space="preserve">Суп с крупой </t>
  </si>
  <si>
    <t>Шницель рыбный</t>
  </si>
  <si>
    <t xml:space="preserve">СОУС: </t>
  </si>
  <si>
    <t>235/11</t>
  </si>
  <si>
    <t>Шницель рыбный (минтай)</t>
  </si>
  <si>
    <t xml:space="preserve"> зелень</t>
  </si>
  <si>
    <t>Суп с макаронами</t>
  </si>
  <si>
    <t>111/11</t>
  </si>
  <si>
    <t>259/11</t>
  </si>
  <si>
    <t>Жаркое по - дормашнему</t>
  </si>
  <si>
    <t>свинина</t>
  </si>
  <si>
    <t>Крупа пшено</t>
  </si>
  <si>
    <t>Свекольник</t>
  </si>
  <si>
    <t>помидор</t>
  </si>
  <si>
    <t xml:space="preserve">Молоко кипячёное </t>
  </si>
  <si>
    <t>0,1 шт.</t>
  </si>
  <si>
    <t xml:space="preserve">    Суп из овощей </t>
  </si>
  <si>
    <t>99 / 11</t>
  </si>
  <si>
    <t xml:space="preserve">Суп из овощей </t>
  </si>
  <si>
    <t>128-73</t>
  </si>
  <si>
    <t>/икра кабачковая</t>
  </si>
  <si>
    <t>/        Икра  кабачковая</t>
  </si>
  <si>
    <t>кабачёк</t>
  </si>
  <si>
    <t>м/растимтельное</t>
  </si>
  <si>
    <t>помидоры св.</t>
  </si>
  <si>
    <t>Суп   с клёцками</t>
  </si>
  <si>
    <t>284/11</t>
  </si>
  <si>
    <t xml:space="preserve">   чай с лимоном</t>
  </si>
  <si>
    <t xml:space="preserve"> "УТВЕРЖДАЮ"</t>
  </si>
  <si>
    <t xml:space="preserve">   Директор ООО  "Торговый дом Кубань"</t>
  </si>
  <si>
    <t xml:space="preserve"> Россия   Краснодарский край </t>
  </si>
  <si>
    <t>71 /11</t>
  </si>
  <si>
    <t>128-131/</t>
  </si>
  <si>
    <t>171-75 /</t>
  </si>
  <si>
    <t>99/11</t>
  </si>
  <si>
    <t>Тефтели рыбные (минтай)</t>
  </si>
  <si>
    <t xml:space="preserve">  Картофельное пюре   /</t>
  </si>
  <si>
    <t xml:space="preserve">  /  икра кабачковая</t>
  </si>
  <si>
    <t>Бутерброд с сыром</t>
  </si>
  <si>
    <t>Суп с рыбными фрикадельками</t>
  </si>
  <si>
    <t>375/11</t>
  </si>
  <si>
    <t>Фрукты свежие  ( яблоко )</t>
  </si>
  <si>
    <t>картофеля</t>
  </si>
  <si>
    <t>Фрукты свежие   ( яблоко )</t>
  </si>
  <si>
    <t>5-234 /11</t>
  </si>
  <si>
    <t>Фрукты свежие ( яблоко )</t>
  </si>
  <si>
    <t>О Б Е Д О В - П О Л Д Н И К О В</t>
  </si>
  <si>
    <t xml:space="preserve">   12 - ТИДНЕВНАЯ  М Е Н Ю  -  Р А С К Л А Д К А    ДЛЯ ПИТАНИЯ ДЕТЕЙ  ШКОЛЬНЫХ </t>
  </si>
  <si>
    <t>Борщ с картофелем</t>
  </si>
  <si>
    <t>и свежей капустой</t>
  </si>
  <si>
    <t>приправа овощная</t>
  </si>
  <si>
    <t>Суфле из печени</t>
  </si>
  <si>
    <t>лук репчат.</t>
  </si>
  <si>
    <t>лавр./лист</t>
  </si>
  <si>
    <t>яйца шт./гр.</t>
  </si>
  <si>
    <t>нарезка</t>
  </si>
  <si>
    <t>итого Специи</t>
  </si>
  <si>
    <t>мука пшен.</t>
  </si>
  <si>
    <t>лавр. / лист</t>
  </si>
  <si>
    <t>крупа пшено</t>
  </si>
  <si>
    <t>печенье</t>
  </si>
  <si>
    <t xml:space="preserve">Кондитерские изделия </t>
  </si>
  <si>
    <t>112/11</t>
  </si>
  <si>
    <t xml:space="preserve">Суп с макаронами </t>
  </si>
  <si>
    <t>молоко сгущ.</t>
  </si>
  <si>
    <t>запеканка из творога с</t>
  </si>
  <si>
    <t>молоком сгущённым</t>
  </si>
  <si>
    <t>тефтели мясные</t>
  </si>
  <si>
    <t>Тефтели мясные</t>
  </si>
  <si>
    <t>СОУС</t>
  </si>
  <si>
    <t xml:space="preserve">   1 - й день</t>
  </si>
  <si>
    <t xml:space="preserve">  2 - й день</t>
  </si>
  <si>
    <t xml:space="preserve">  3 - й день</t>
  </si>
  <si>
    <t>ячневая</t>
  </si>
  <si>
    <t>крупа ячка</t>
  </si>
  <si>
    <t xml:space="preserve">  4 - й день</t>
  </si>
  <si>
    <t xml:space="preserve">лук репчат.      </t>
  </si>
  <si>
    <t>лавр. /лист</t>
  </si>
  <si>
    <t xml:space="preserve">  5 - й день</t>
  </si>
  <si>
    <t>бедро куриное</t>
  </si>
  <si>
    <t xml:space="preserve">каша пшенная </t>
  </si>
  <si>
    <t>Хлеб ржано-пшеничный</t>
  </si>
  <si>
    <t>(печенье)</t>
  </si>
  <si>
    <t>специи д/плова</t>
  </si>
  <si>
    <t xml:space="preserve">картофель  </t>
  </si>
  <si>
    <t xml:space="preserve">лук репчат.        </t>
  </si>
  <si>
    <t>сухарь панир.</t>
  </si>
  <si>
    <t xml:space="preserve"> соль</t>
  </si>
  <si>
    <t xml:space="preserve">картофель пюре </t>
  </si>
  <si>
    <t xml:space="preserve">  7 - й день</t>
  </si>
  <si>
    <t>яйцо шт./гр.</t>
  </si>
  <si>
    <t xml:space="preserve">  8 - й   день</t>
  </si>
  <si>
    <t>Суп с лапшой</t>
  </si>
  <si>
    <t xml:space="preserve">вода </t>
  </si>
  <si>
    <t>Суп с клёцками</t>
  </si>
  <si>
    <t xml:space="preserve">  9 - й день</t>
  </si>
  <si>
    <t xml:space="preserve">картофель    </t>
  </si>
  <si>
    <t>Картофель тушёный</t>
  </si>
  <si>
    <t>с овощами</t>
  </si>
  <si>
    <t>горошек зелёный конс</t>
  </si>
  <si>
    <t>269/11</t>
  </si>
  <si>
    <t>Биточки особые</t>
  </si>
  <si>
    <t>яйцо шт. / гр.</t>
  </si>
  <si>
    <t>итого мяса</t>
  </si>
  <si>
    <t xml:space="preserve">Суп  с рыбными </t>
  </si>
  <si>
    <t xml:space="preserve"> фрикадельками</t>
  </si>
  <si>
    <t>яйца шт. / гр.</t>
  </si>
  <si>
    <t>188/11</t>
  </si>
  <si>
    <t>ванилин</t>
  </si>
  <si>
    <t>м/слив д/протвиня</t>
  </si>
  <si>
    <t>Сырники из творога и</t>
  </si>
  <si>
    <t xml:space="preserve"> изделиями</t>
  </si>
  <si>
    <t xml:space="preserve">Бутерброд с  рыбными </t>
  </si>
  <si>
    <t>чай с молоком</t>
  </si>
  <si>
    <t>сыр порциями</t>
  </si>
  <si>
    <t>15 /11</t>
  </si>
  <si>
    <r>
      <t xml:space="preserve">Сыр порциями </t>
    </r>
    <r>
      <rPr>
        <sz val="7"/>
        <rFont val="Arial Cyr"/>
        <charset val="204"/>
      </rPr>
      <t>(костромской)</t>
    </r>
  </si>
  <si>
    <t xml:space="preserve"> 10 - й день</t>
  </si>
  <si>
    <t xml:space="preserve">                               ШКОЛЬНЫХ  О Б Е Д  О В   И   П О Л Д Н И К О В</t>
  </si>
  <si>
    <t xml:space="preserve">                             ДЛЯ  УЧАЩИХСЯ    В   ОБЩЕОБРАЗОВАТЕЛЬНОМ   УЧРЕЖДЕНИЕ</t>
  </si>
  <si>
    <t xml:space="preserve"> ПЕРИОД:     О С Е Н Ь</t>
  </si>
  <si>
    <t>меню разработано согласно</t>
  </si>
  <si>
    <t xml:space="preserve">Россия Краснодарский край 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</si>
  <si>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</si>
  <si>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</si>
  <si>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</si>
  <si>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</si>
  <si>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</si>
  <si>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</si>
  <si>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</si>
  <si>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</si>
  <si>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</si>
  <si>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</si>
  <si>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</si>
  <si>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</si>
  <si>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</si>
  <si>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</si>
  <si>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</si>
  <si>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</si>
  <si>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</si>
  <si>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</si>
  <si>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1 -й</t>
  </si>
  <si>
    <t>итого за обед</t>
  </si>
  <si>
    <t>суммарный обьём</t>
  </si>
  <si>
    <t>п/ гр. Обед</t>
  </si>
  <si>
    <t>итого за полдник</t>
  </si>
  <si>
    <t>порций гр.</t>
  </si>
  <si>
    <t>полдника</t>
  </si>
  <si>
    <t>115/11</t>
  </si>
  <si>
    <t>2 -й</t>
  </si>
  <si>
    <t>3 -й</t>
  </si>
  <si>
    <t>4 -й</t>
  </si>
  <si>
    <t>Котлета рубленная из птицы</t>
  </si>
  <si>
    <t>5 -й</t>
  </si>
  <si>
    <t>2 -я</t>
  </si>
  <si>
    <t>6 -й</t>
  </si>
  <si>
    <t>7 -й</t>
  </si>
  <si>
    <t>8 -й</t>
  </si>
  <si>
    <t>108-109/11</t>
  </si>
  <si>
    <t>9 -й</t>
  </si>
  <si>
    <t>5 - 234 /11</t>
  </si>
  <si>
    <t>10 -й</t>
  </si>
  <si>
    <t>Фрукты  свежие (яблоко )</t>
  </si>
  <si>
    <t>338/11</t>
  </si>
  <si>
    <t>Отклонение от</t>
  </si>
  <si>
    <t>в %</t>
  </si>
  <si>
    <t>( + / - )</t>
  </si>
  <si>
    <t>О Б Е Д О В  И  П О Л Д Н И К О В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</si>
  <si>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</si>
  <si>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</si>
  <si>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</si>
  <si>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</si>
  <si>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>А.Л.Жваков</t>
  </si>
  <si>
    <t>2022 г.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</si>
  <si>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 xml:space="preserve">двухразовый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</si>
  <si>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t>продукции</t>
  </si>
  <si>
    <t>п/п</t>
  </si>
  <si>
    <t>пищевой продукции</t>
  </si>
  <si>
    <t>г (нетто)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</si>
  <si>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</si>
  <si>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</si>
  <si>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</si>
  <si>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</si>
  <si>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</si>
  <si>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</si>
  <si>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</si>
  <si>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</si>
  <si>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</si>
  <si>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</si>
  <si>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среднем</t>
  </si>
  <si>
    <t>неделю</t>
  </si>
  <si>
    <t xml:space="preserve">Школа № </t>
  </si>
  <si>
    <t>сентябрь 2022г.</t>
  </si>
  <si>
    <t>Кондитеркие изделияя (печенье)</t>
  </si>
  <si>
    <t>Суп  с макаронами</t>
  </si>
  <si>
    <t>212/11</t>
  </si>
  <si>
    <t>Сырники из творога и картофеля</t>
  </si>
  <si>
    <t>Картофель тушёный с овощами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</si>
  <si>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</si>
  <si>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</si>
  <si>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 xml:space="preserve">      г,  на одного человека</t>
  </si>
  <si>
    <t>Омлет с птицей</t>
  </si>
  <si>
    <t xml:space="preserve">   1 - я неделя</t>
  </si>
  <si>
    <t>бедро птицы</t>
  </si>
  <si>
    <r>
      <t xml:space="preserve">    дням в качестве горячих    </t>
    </r>
    <r>
      <rPr>
        <b/>
        <sz val="9"/>
        <rFont val="Arial Cyr"/>
        <charset val="204"/>
      </rPr>
      <t xml:space="preserve">О Б Е Д О В  </t>
    </r>
    <r>
      <rPr>
        <sz val="9"/>
        <rFont val="Arial Cyr"/>
        <family val="2"/>
        <charset val="204"/>
      </rPr>
      <t xml:space="preserve">     35%    П О Л Д Н И К О В   10%  (всего  45 % )</t>
    </r>
  </si>
  <si>
    <t>яблоки св.</t>
  </si>
  <si>
    <t>сок яблочный</t>
  </si>
  <si>
    <t>0,075шт.</t>
  </si>
  <si>
    <t>0,14 шт.</t>
  </si>
  <si>
    <t>Суп  с рыбными фрикадельками</t>
  </si>
  <si>
    <t>268/11</t>
  </si>
  <si>
    <t>Котлета мясная</t>
  </si>
  <si>
    <t>Запеканка рисовая с молоком сгущённым</t>
  </si>
  <si>
    <t xml:space="preserve">Запеканка рисовая с </t>
  </si>
  <si>
    <t>молоком сгущёным</t>
  </si>
  <si>
    <t>сухарь панированный</t>
  </si>
  <si>
    <t>приправа для супа</t>
  </si>
  <si>
    <t xml:space="preserve">   чай с молоком</t>
  </si>
  <si>
    <t>Борщ с картофелем и  св/капустой</t>
  </si>
  <si>
    <t>Чай с молоком</t>
  </si>
  <si>
    <t>378/11</t>
  </si>
  <si>
    <t>молоко кипячёное</t>
  </si>
  <si>
    <t>запеканка рисовая с</t>
  </si>
  <si>
    <t>212-133/11</t>
  </si>
  <si>
    <t>1 - я неделя</t>
  </si>
  <si>
    <t>О Б Е Д Ы</t>
  </si>
  <si>
    <t xml:space="preserve">      на одного человека в день</t>
  </si>
  <si>
    <t>МЕНЮ</t>
  </si>
  <si>
    <t>компановка сырья по БРУТТО (продукт без очистки )</t>
  </si>
  <si>
    <t>1-й день</t>
  </si>
  <si>
    <t xml:space="preserve">                      ОВОЩИ</t>
  </si>
  <si>
    <t>капуста б/кач. Св.</t>
  </si>
  <si>
    <t>итого овощи</t>
  </si>
  <si>
    <t>ЛИМ КИСЛ</t>
  </si>
  <si>
    <t>ПЕЧЕНЬ</t>
  </si>
  <si>
    <t>2-й день</t>
  </si>
  <si>
    <t>кондитер</t>
  </si>
  <si>
    <t xml:space="preserve">кофейный </t>
  </si>
  <si>
    <t>минтай без/ головка</t>
  </si>
  <si>
    <t>3-й день</t>
  </si>
  <si>
    <t>фрукты яблоко св.</t>
  </si>
  <si>
    <t>молоко сгущёное</t>
  </si>
  <si>
    <r>
      <t xml:space="preserve">компановка сырья по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</t>
    </r>
    <r>
      <rPr>
        <sz val="11"/>
        <color rgb="FFC00000"/>
        <rFont val="Calibri"/>
        <family val="2"/>
        <charset val="204"/>
      </rPr>
      <t>чистый продукт</t>
    </r>
    <r>
      <rPr>
        <sz val="11"/>
        <color rgb="FF000000"/>
        <rFont val="Calibri"/>
        <family val="2"/>
        <charset val="204"/>
      </rPr>
      <t>)</t>
    </r>
  </si>
  <si>
    <t>4-й день</t>
  </si>
  <si>
    <t>крупа горох</t>
  </si>
  <si>
    <t>5-й день</t>
  </si>
  <si>
    <t>бедро кур на кости</t>
  </si>
  <si>
    <t>ЧАЙ</t>
  </si>
  <si>
    <t>2 - я неделя</t>
  </si>
  <si>
    <t>7-й день</t>
  </si>
  <si>
    <t>Горошек консервирован.</t>
  </si>
  <si>
    <t>сухарь панирр</t>
  </si>
  <si>
    <t>мука пш</t>
  </si>
  <si>
    <t>Я Й Ц А</t>
  </si>
  <si>
    <t>штук</t>
  </si>
  <si>
    <t>грамм</t>
  </si>
  <si>
    <t xml:space="preserve"> в  лапшу</t>
  </si>
  <si>
    <t>ИТОГО ЯЙЦА</t>
  </si>
  <si>
    <t>фрукты св. яблоко</t>
  </si>
  <si>
    <t>париправа овощная</t>
  </si>
  <si>
    <t xml:space="preserve"> в  клёцки</t>
  </si>
  <si>
    <t>в биточки</t>
  </si>
  <si>
    <t>молоко сгущён.</t>
  </si>
  <si>
    <t xml:space="preserve"> в  фрикадельки</t>
  </si>
  <si>
    <t>в запеканку</t>
  </si>
  <si>
    <t>яблоки</t>
  </si>
  <si>
    <t xml:space="preserve"> в  запекунку</t>
  </si>
  <si>
    <t>в тефтели</t>
  </si>
  <si>
    <t>филе бедро птицы</t>
  </si>
  <si>
    <t>МЯСО</t>
  </si>
  <si>
    <t xml:space="preserve">     ДЛЯ ПИТАНИЯ ДЕТЕЙ  ШКОЛЬНЫХ</t>
  </si>
  <si>
    <r>
      <t xml:space="preserve">О С Е Н Ь    </t>
    </r>
    <r>
      <rPr>
        <sz val="10"/>
        <rFont val="Arial Cyr"/>
        <charset val="204"/>
      </rPr>
      <t>2022  год.</t>
    </r>
  </si>
  <si>
    <t>СОУС: сметана</t>
  </si>
  <si>
    <t>КЛЁЦКИ: соль</t>
  </si>
  <si>
    <t>КРУПА</t>
  </si>
  <si>
    <t>МАНКА</t>
  </si>
  <si>
    <t>РИС</t>
  </si>
  <si>
    <t>итого крупы</t>
  </si>
  <si>
    <t>крупа итого</t>
  </si>
  <si>
    <t xml:space="preserve"> в  свекольник</t>
  </si>
  <si>
    <t>в оладьи</t>
  </si>
  <si>
    <t>птица</t>
  </si>
  <si>
    <t>фрукта</t>
  </si>
  <si>
    <t>в омлет</t>
  </si>
  <si>
    <t>итого фрукта</t>
  </si>
  <si>
    <t>итого птицы</t>
  </si>
  <si>
    <t>в сырники</t>
  </si>
  <si>
    <t>в котлету</t>
  </si>
  <si>
    <t>возрастная категория 12  лет и старше</t>
  </si>
  <si>
    <t xml:space="preserve">                               Возрастная категория:  12 лет  и  старше</t>
  </si>
  <si>
    <t xml:space="preserve">      Возрастная категория:      12 лет и старше</t>
  </si>
  <si>
    <t>12-18 л</t>
  </si>
  <si>
    <t xml:space="preserve">      Возрастная категория:   с   12   лет и старше</t>
  </si>
  <si>
    <t>крупа пшеничка</t>
  </si>
  <si>
    <t>0,475 шт.</t>
  </si>
  <si>
    <t>горошек зел</t>
  </si>
  <si>
    <t xml:space="preserve">м/сливочное </t>
  </si>
  <si>
    <t>0,143шт.</t>
  </si>
  <si>
    <t>100/20</t>
  </si>
  <si>
    <t>105/15</t>
  </si>
  <si>
    <r>
      <t xml:space="preserve"> </t>
    </r>
    <r>
      <rPr>
        <sz val="8"/>
        <color rgb="FF000000"/>
        <rFont val="Calibri"/>
        <family val="2"/>
        <charset val="204"/>
      </rPr>
      <t>вода</t>
    </r>
  </si>
  <si>
    <t>лавр./ лист</t>
  </si>
  <si>
    <t>120/30</t>
  </si>
  <si>
    <t xml:space="preserve">Картофель </t>
  </si>
  <si>
    <t>0,075 шт.</t>
  </si>
  <si>
    <t>0,11шт.</t>
  </si>
  <si>
    <t>110/10</t>
  </si>
  <si>
    <t>0,17шт.</t>
  </si>
  <si>
    <t>170/30</t>
  </si>
  <si>
    <t>0,12 шт.</t>
  </si>
  <si>
    <t>55/125</t>
  </si>
  <si>
    <t>минтай б/г потраш</t>
  </si>
  <si>
    <t>110/20</t>
  </si>
  <si>
    <t>0,03шт.</t>
  </si>
  <si>
    <t>соус молочный</t>
  </si>
  <si>
    <t>СОУС: соль</t>
  </si>
  <si>
    <t>ваниль</t>
  </si>
  <si>
    <t>0,09 шт.</t>
  </si>
  <si>
    <t>0,227шт.</t>
  </si>
  <si>
    <t>возрастная категория: 12 лет и старше</t>
  </si>
  <si>
    <t>105 / 15</t>
  </si>
  <si>
    <t>170 / 30</t>
  </si>
  <si>
    <t>55 / 125</t>
  </si>
  <si>
    <t>100 / 20</t>
  </si>
  <si>
    <t>Сыр порциями (Костромской)</t>
  </si>
  <si>
    <t>110 / 20</t>
  </si>
  <si>
    <t>120 / 30</t>
  </si>
  <si>
    <t>Оладьи из печени</t>
  </si>
  <si>
    <t>Оладьи  из печени с кортофелем</t>
  </si>
  <si>
    <t>203  / 11</t>
  </si>
  <si>
    <t>149-326/11</t>
  </si>
  <si>
    <t>30/10/10</t>
  </si>
  <si>
    <t>Картофель тушён. с овощ.</t>
  </si>
  <si>
    <t>110 / 10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</si>
  <si>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</si>
  <si>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</si>
  <si>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>меню   12- тидневка</t>
  </si>
  <si>
    <t>11-й</t>
  </si>
  <si>
    <t>12-й</t>
  </si>
  <si>
    <t>( 12 дней)</t>
  </si>
  <si>
    <t xml:space="preserve"> 6- й день</t>
  </si>
  <si>
    <t xml:space="preserve"> 11 - й день</t>
  </si>
  <si>
    <t>11-й день</t>
  </si>
  <si>
    <t>12- й день</t>
  </si>
  <si>
    <t xml:space="preserve">   12 - ТИДНЕВНАЯ  М Е Н Ю  -  Р А С К Л А Д К А    </t>
  </si>
  <si>
    <t>12 - ТИДНЕВКА</t>
  </si>
  <si>
    <r>
      <t xml:space="preserve">О С Е Н Ь    </t>
    </r>
    <r>
      <rPr>
        <sz val="9"/>
        <rFont val="Arial Cyr"/>
        <charset val="204"/>
      </rPr>
      <t>2022 -____ г.г.</t>
    </r>
  </si>
  <si>
    <t>1  - я   неделя</t>
  </si>
  <si>
    <t>101/11</t>
  </si>
  <si>
    <t>Суп с крупой</t>
  </si>
  <si>
    <t>237/11</t>
  </si>
  <si>
    <t>Зразы рубленные</t>
  </si>
  <si>
    <t>143/11</t>
  </si>
  <si>
    <t>Рагу овощное</t>
  </si>
  <si>
    <t>перец душистый</t>
  </si>
  <si>
    <t>приправа овощн.</t>
  </si>
  <si>
    <t>рагу овощное</t>
  </si>
  <si>
    <t>репа</t>
  </si>
  <si>
    <t xml:space="preserve">капуста         </t>
  </si>
  <si>
    <t xml:space="preserve">      Зразы рубленные</t>
  </si>
  <si>
    <t>фарш для зраз</t>
  </si>
  <si>
    <t>рис крупа</t>
  </si>
  <si>
    <t>149/11</t>
  </si>
  <si>
    <t>котлеты картофельные с</t>
  </si>
  <si>
    <t>творогом</t>
  </si>
  <si>
    <t>Котлета картофельная с творогом</t>
  </si>
  <si>
    <t>Картофель</t>
  </si>
  <si>
    <t>290/11</t>
  </si>
  <si>
    <t>птица тушёная в соусе</t>
  </si>
  <si>
    <t>171-131</t>
  </si>
  <si>
    <t>349/11</t>
  </si>
  <si>
    <t xml:space="preserve">Компот из смеси </t>
  </si>
  <si>
    <t xml:space="preserve"> сухофруктов</t>
  </si>
  <si>
    <t xml:space="preserve"> бедро кур</t>
  </si>
  <si>
    <t xml:space="preserve">петрушка </t>
  </si>
  <si>
    <t xml:space="preserve">соус;  </t>
  </si>
  <si>
    <t xml:space="preserve">каша ячневая </t>
  </si>
  <si>
    <t>Крупа ячка</t>
  </si>
  <si>
    <t xml:space="preserve">компот из смеси </t>
  </si>
  <si>
    <t>смесь сух-в</t>
  </si>
  <si>
    <t>50/50</t>
  </si>
  <si>
    <t>359/11</t>
  </si>
  <si>
    <t>0,04шт.</t>
  </si>
  <si>
    <t>0,295 шт.</t>
  </si>
  <si>
    <t>0,12шт.</t>
  </si>
  <si>
    <t>Кондитер.изд. (печенье)</t>
  </si>
  <si>
    <t>60/140</t>
  </si>
  <si>
    <t>Кондитерские изделия</t>
  </si>
  <si>
    <t xml:space="preserve"> лапша</t>
  </si>
  <si>
    <t>2,87 шт.</t>
  </si>
  <si>
    <t>110/70</t>
  </si>
  <si>
    <t>100/30</t>
  </si>
  <si>
    <t>11 -й</t>
  </si>
  <si>
    <t>12 - ТИДНЕВНОЕ  МЕНЮ ПРИГОТОВЛЯЕМЫХ БЛЮД ШКОЛЬНЫХ  О Б Е Д О В   И   П О Л Д Н И К О В</t>
  </si>
  <si>
    <t xml:space="preserve">                            ДВЕНАДЦАТИДНЕВНОЕ МЕНЮ ПРИГОТОВЛЯЕМЫХ БЛЮД </t>
  </si>
  <si>
    <t>2022 - ____г.г.</t>
  </si>
  <si>
    <r>
      <t xml:space="preserve">О С Е Н Ь    </t>
    </r>
    <r>
      <rPr>
        <sz val="10"/>
        <rFont val="Arial Cyr"/>
        <charset val="204"/>
      </rPr>
      <t>2022 - ____ г.г.</t>
    </r>
  </si>
  <si>
    <t xml:space="preserve">   2 - я неделя</t>
  </si>
  <si>
    <t>12 -й</t>
  </si>
  <si>
    <t>Среднее за 12 дней (фактически)</t>
  </si>
  <si>
    <t xml:space="preserve">меню обеды - полдники 12-тидневка </t>
  </si>
  <si>
    <t>Компот из смеси сухофруктов</t>
  </si>
  <si>
    <t>110 / 70</t>
  </si>
  <si>
    <t>100 /30</t>
  </si>
  <si>
    <t>Котлеты картофельные с творогом</t>
  </si>
  <si>
    <t>60 / 140</t>
  </si>
  <si>
    <t>Борщ с картофелем со свежей капусты</t>
  </si>
  <si>
    <t>50 / 50</t>
  </si>
  <si>
    <t>9 - 10</t>
  </si>
  <si>
    <t>239-333/11</t>
  </si>
  <si>
    <t>выход котлеты 100 гр.</t>
  </si>
  <si>
    <t>278-331/11</t>
  </si>
  <si>
    <t xml:space="preserve"> сметана</t>
  </si>
  <si>
    <t>3/11</t>
  </si>
  <si>
    <t>ОВЗ</t>
  </si>
  <si>
    <t xml:space="preserve">Рекомендации по корректировке  меню : 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</si>
  <si>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</si>
  <si>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</si>
  <si>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 в  котлету</t>
  </si>
  <si>
    <t>в зразы</t>
  </si>
  <si>
    <t xml:space="preserve">репа </t>
  </si>
  <si>
    <t>12-й день</t>
  </si>
  <si>
    <t>ПТИЦА</t>
  </si>
  <si>
    <t>ИТОГО ПТИЦА</t>
  </si>
  <si>
    <t>итого птица</t>
  </si>
  <si>
    <t>6-й день</t>
  </si>
  <si>
    <t>лапша</t>
  </si>
  <si>
    <t>макароны отварные</t>
  </si>
  <si>
    <t>203/11</t>
  </si>
  <si>
    <t>(или солёный) в нарезке</t>
  </si>
  <si>
    <t>Фрукты свежие (бананы )</t>
  </si>
  <si>
    <t xml:space="preserve">Фрукты свежие  </t>
  </si>
  <si>
    <t>бананы</t>
  </si>
  <si>
    <t>овощи свежие или солёные</t>
  </si>
  <si>
    <t>огурец св.</t>
  </si>
  <si>
    <t>128/11</t>
  </si>
  <si>
    <t>картофель пюре /</t>
  </si>
  <si>
    <t>90 / 90</t>
  </si>
  <si>
    <t>75/11</t>
  </si>
  <si>
    <t>Какао витаминезированный</t>
  </si>
  <si>
    <t>Какао витаминизированный</t>
  </si>
  <si>
    <t>120/60</t>
  </si>
  <si>
    <t xml:space="preserve">Фрукты свежие </t>
  </si>
  <si>
    <t>апельсин</t>
  </si>
  <si>
    <t>/капуста тушёная</t>
  </si>
  <si>
    <t xml:space="preserve">томат </t>
  </si>
  <si>
    <t>лавр. Лист</t>
  </si>
  <si>
    <t>лимон/кислота</t>
  </si>
  <si>
    <t xml:space="preserve">  помидор свежий</t>
  </si>
  <si>
    <t>139/11</t>
  </si>
  <si>
    <t>капуста тушёная</t>
  </si>
  <si>
    <t>Фрукты свежие  ( апельсин)</t>
  </si>
  <si>
    <t>фрукты апельсин</t>
  </si>
  <si>
    <t>171-</t>
  </si>
  <si>
    <t>каша ячневая</t>
  </si>
  <si>
    <t>Овощи свежие (или солёные)</t>
  </si>
  <si>
    <t>171/11</t>
  </si>
  <si>
    <t>Фрукты свежие  ( апельсин )</t>
  </si>
  <si>
    <t>помидор свежий</t>
  </si>
  <si>
    <t xml:space="preserve">Омлет с птицей </t>
  </si>
  <si>
    <t>Фрукты  свежие (бананы )</t>
  </si>
  <si>
    <t>Биточки особые мясные</t>
  </si>
  <si>
    <t>Кисель витаминизированный</t>
  </si>
  <si>
    <t xml:space="preserve">Кисель </t>
  </si>
  <si>
    <t>витаминизированный</t>
  </si>
  <si>
    <t>Сухарь панирован.</t>
  </si>
  <si>
    <t>огурец свежий (или солёный) в нарезке</t>
  </si>
  <si>
    <t>помидор свежий (или солёный) в нарезке</t>
  </si>
  <si>
    <t xml:space="preserve">картофель пюре / Капуста </t>
  </si>
  <si>
    <t>120/ 60</t>
  </si>
  <si>
    <t>тушёная</t>
  </si>
  <si>
    <t>171 /11</t>
  </si>
  <si>
    <t xml:space="preserve"> Каша пшенная    </t>
  </si>
  <si>
    <t>128-75/11</t>
  </si>
  <si>
    <t>Котлета рубленая из птицы</t>
  </si>
  <si>
    <t>Кондитерские изделия  печенье</t>
  </si>
  <si>
    <t>Кондитерские изделия печенье</t>
  </si>
  <si>
    <t>экспертное заключение от 17.08.2022г. №3955/28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</si>
</sst>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0.0000000000"/>
  </numFmts>
  <fonts count="128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sz val="6"/>
      <color rgb="FF000000"/>
      <name val="Arial Cyr"/>
      <family val="2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7.5"/>
      <color rgb="FF002060"/>
      <name val="Times New Roman"/>
      <family val="1"/>
      <charset val="204"/>
    </font>
    <font>
      <sz val="12"/>
      <color rgb="FFFF0000"/>
      <name val="Arial Cyr"/>
      <charset val="204"/>
    </font>
    <font>
      <sz val="7"/>
      <color rgb="FFC0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7"/>
      <color rgb="FF0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sz val="7"/>
      <color theme="1"/>
      <name val="Calibri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i/>
      <sz val="7"/>
      <color rgb="FF00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sz val="10"/>
      <name val="Arial Cyr"/>
      <charset val="204"/>
    </font>
    <font>
      <sz val="8"/>
      <color rgb="FFC00000"/>
      <name val="Calibri"/>
      <family val="2"/>
      <charset val="204"/>
    </font>
    <font>
      <b/>
      <sz val="12"/>
      <color rgb="FFC00000"/>
      <name val="Calibri"/>
      <family val="2"/>
      <charset val="204"/>
    </font>
    <font>
      <i/>
      <sz val="7"/>
      <name val="Arial Cyr"/>
      <family val="2"/>
      <charset val="204"/>
    </font>
    <font>
      <sz val="11"/>
      <color rgb="FFC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9"/>
      <color rgb="FFC00000"/>
      <name val="Arial Cyr"/>
      <charset val="204"/>
    </font>
    <font>
      <b/>
      <sz val="12"/>
      <name val="Calibri"/>
      <family val="2"/>
      <charset val="204"/>
    </font>
    <font>
      <b/>
      <sz val="12"/>
      <color rgb="FFFF0000"/>
      <name val="Arial Cyr"/>
      <family val="2"/>
      <charset val="204"/>
    </font>
    <font>
      <sz val="9"/>
      <name val="Times New Roman"/>
      <family val="1"/>
      <charset val="204"/>
    </font>
    <font>
      <sz val="6"/>
      <name val="Arial Cyr"/>
      <charset val="204"/>
    </font>
    <font>
      <b/>
      <sz val="10"/>
      <color rgb="FF00206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8"/>
      <color rgb="FFC00000"/>
      <name val="Arial Cyr"/>
      <charset val="204"/>
    </font>
    <font>
      <b/>
      <sz val="8"/>
      <name val="Calibri"/>
      <family val="2"/>
      <charset val="204"/>
    </font>
    <font>
      <sz val="8"/>
      <color rgb="FFFF0000"/>
      <name val="Arial Cyr"/>
      <family val="2"/>
      <charset val="204"/>
    </font>
    <font>
      <sz val="7.5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1"/>
      <color theme="5" tint="-0.499984740745262"/>
      <name val="Calibri"/>
      <family val="2"/>
      <charset val="204"/>
    </font>
    <font>
      <b/>
      <sz val="10"/>
      <color rgb="FF002060"/>
      <name val="Calibri"/>
      <family val="2"/>
      <charset val="204"/>
    </font>
    <font>
      <b/>
      <sz val="11"/>
      <name val="Times New Roman"/>
      <family val="1"/>
      <charset val="204"/>
    </font>
    <font>
      <b/>
      <sz val="7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EBF1DE"/>
      </patternFill>
    </fill>
  </fills>
  <borders count="9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9" fontId="62" fillId="0" borderId="0" applyFont="0" applyFill="0" applyBorder="0" applyAlignment="0" applyProtection="0"/>
  </cellStyleXfs>
  <cellXfs count="190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164" fontId="14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16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3" xfId="0" applyBorder="1"/>
    <xf numFmtId="0" fontId="20" fillId="2" borderId="14" xfId="0" applyFont="1" applyFill="1" applyBorder="1" applyAlignment="1">
      <alignment horizontal="right"/>
    </xf>
    <xf numFmtId="0" fontId="0" fillId="0" borderId="14" xfId="0" applyBorder="1"/>
    <xf numFmtId="1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3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1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1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31" xfId="0" applyBorder="1"/>
    <xf numFmtId="0" fontId="7" fillId="0" borderId="3" xfId="0" applyFont="1" applyBorder="1"/>
    <xf numFmtId="0" fontId="32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7" xfId="0" applyBorder="1"/>
    <xf numFmtId="49" fontId="14" fillId="0" borderId="0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3" xfId="0" applyBorder="1"/>
    <xf numFmtId="0" fontId="0" fillId="0" borderId="0" xfId="0" applyFont="1" applyBorder="1"/>
    <xf numFmtId="0" fontId="35" fillId="0" borderId="3" xfId="0" applyFont="1" applyBorder="1" applyAlignment="1">
      <alignment horizontal="left"/>
    </xf>
    <xf numFmtId="0" fontId="0" fillId="0" borderId="32" xfId="0" applyBorder="1"/>
    <xf numFmtId="165" fontId="37" fillId="0" borderId="21" xfId="0" applyNumberFormat="1" applyFont="1" applyBorder="1" applyAlignment="1">
      <alignment horizontal="center"/>
    </xf>
    <xf numFmtId="1" fontId="37" fillId="0" borderId="21" xfId="0" applyNumberFormat="1" applyFont="1" applyBorder="1" applyAlignment="1">
      <alignment horizontal="center"/>
    </xf>
    <xf numFmtId="0" fontId="0" fillId="0" borderId="23" xfId="0" applyBorder="1"/>
    <xf numFmtId="0" fontId="21" fillId="0" borderId="0" xfId="0" applyFont="1"/>
    <xf numFmtId="0" fontId="32" fillId="0" borderId="0" xfId="0" applyFont="1"/>
    <xf numFmtId="0" fontId="17" fillId="0" borderId="0" xfId="0" applyFont="1"/>
    <xf numFmtId="0" fontId="7" fillId="0" borderId="0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4" xfId="0" applyFont="1" applyBorder="1"/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2" xfId="0" applyBorder="1"/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7" fillId="0" borderId="35" xfId="0" applyFont="1" applyBorder="1"/>
    <xf numFmtId="0" fontId="0" fillId="0" borderId="19" xfId="0" applyBorder="1"/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0" fontId="7" fillId="0" borderId="39" xfId="0" applyFont="1" applyBorder="1"/>
    <xf numFmtId="0" fontId="2" fillId="0" borderId="26" xfId="0" applyFont="1" applyBorder="1" applyAlignment="1">
      <alignment horizontal="right"/>
    </xf>
    <xf numFmtId="0" fontId="47" fillId="0" borderId="33" xfId="0" applyFont="1" applyBorder="1"/>
    <xf numFmtId="0" fontId="47" fillId="0" borderId="3" xfId="0" applyFont="1" applyBorder="1"/>
    <xf numFmtId="0" fontId="48" fillId="0" borderId="0" xfId="0" applyFont="1" applyBorder="1"/>
    <xf numFmtId="0" fontId="0" fillId="0" borderId="16" xfId="0" applyBorder="1"/>
    <xf numFmtId="0" fontId="21" fillId="0" borderId="25" xfId="0" applyFont="1" applyBorder="1"/>
    <xf numFmtId="0" fontId="0" fillId="0" borderId="24" xfId="0" applyBorder="1"/>
    <xf numFmtId="0" fontId="21" fillId="0" borderId="16" xfId="0" applyFont="1" applyBorder="1"/>
    <xf numFmtId="0" fontId="21" fillId="0" borderId="17" xfId="0" applyFont="1" applyBorder="1"/>
    <xf numFmtId="0" fontId="0" fillId="0" borderId="9" xfId="0" applyBorder="1"/>
    <xf numFmtId="0" fontId="45" fillId="0" borderId="0" xfId="0" applyFont="1" applyBorder="1"/>
    <xf numFmtId="0" fontId="52" fillId="0" borderId="0" xfId="0" applyFont="1" applyBorder="1"/>
    <xf numFmtId="0" fontId="53" fillId="0" borderId="0" xfId="0" applyFont="1" applyBorder="1"/>
    <xf numFmtId="0" fontId="47" fillId="0" borderId="0" xfId="0" applyFont="1" applyBorder="1"/>
    <xf numFmtId="165" fontId="17" fillId="0" borderId="0" xfId="0" applyNumberFormat="1" applyFont="1" applyBorder="1"/>
    <xf numFmtId="0" fontId="21" fillId="0" borderId="23" xfId="0" applyFont="1" applyBorder="1"/>
    <xf numFmtId="0" fontId="32" fillId="0" borderId="33" xfId="0" applyFont="1" applyBorder="1"/>
    <xf numFmtId="0" fontId="10" fillId="0" borderId="6" xfId="0" applyFont="1" applyBorder="1"/>
    <xf numFmtId="0" fontId="51" fillId="0" borderId="13" xfId="0" applyFont="1" applyBorder="1" applyAlignment="1"/>
    <xf numFmtId="0" fontId="48" fillId="0" borderId="44" xfId="0" applyFont="1" applyBorder="1"/>
    <xf numFmtId="0" fontId="0" fillId="0" borderId="18" xfId="0" applyBorder="1"/>
    <xf numFmtId="0" fontId="21" fillId="0" borderId="20" xfId="0" applyFont="1" applyBorder="1"/>
    <xf numFmtId="0" fontId="0" fillId="0" borderId="2" xfId="0" applyBorder="1"/>
    <xf numFmtId="0" fontId="2" fillId="0" borderId="20" xfId="0" applyFont="1" applyBorder="1"/>
    <xf numFmtId="0" fontId="48" fillId="0" borderId="2" xfId="0" applyFont="1" applyBorder="1"/>
    <xf numFmtId="0" fontId="48" fillId="0" borderId="24" xfId="0" applyFont="1" applyBorder="1"/>
    <xf numFmtId="0" fontId="51" fillId="0" borderId="0" xfId="0" applyFont="1" applyBorder="1" applyAlignment="1"/>
    <xf numFmtId="0" fontId="47" fillId="0" borderId="10" xfId="0" applyFont="1" applyBorder="1"/>
    <xf numFmtId="0" fontId="55" fillId="0" borderId="0" xfId="0" applyFont="1" applyBorder="1"/>
    <xf numFmtId="0" fontId="17" fillId="0" borderId="0" xfId="0" applyFont="1" applyBorder="1"/>
    <xf numFmtId="0" fontId="0" fillId="0" borderId="44" xfId="0" applyBorder="1"/>
    <xf numFmtId="0" fontId="58" fillId="0" borderId="16" xfId="0" applyFont="1" applyBorder="1"/>
    <xf numFmtId="0" fontId="2" fillId="0" borderId="10" xfId="0" applyFont="1" applyBorder="1"/>
    <xf numFmtId="0" fontId="55" fillId="0" borderId="23" xfId="0" applyFont="1" applyBorder="1"/>
    <xf numFmtId="0" fontId="55" fillId="0" borderId="25" xfId="0" applyFont="1" applyBorder="1"/>
    <xf numFmtId="0" fontId="55" fillId="0" borderId="33" xfId="0" applyFont="1" applyBorder="1"/>
    <xf numFmtId="0" fontId="21" fillId="0" borderId="12" xfId="0" applyFont="1" applyBorder="1"/>
    <xf numFmtId="0" fontId="55" fillId="0" borderId="12" xfId="0" applyFont="1" applyBorder="1"/>
    <xf numFmtId="1" fontId="7" fillId="0" borderId="0" xfId="0" applyNumberFormat="1" applyFont="1" applyBorder="1" applyAlignment="1">
      <alignment horizontal="center"/>
    </xf>
    <xf numFmtId="9" fontId="0" fillId="0" borderId="18" xfId="0" applyNumberFormat="1" applyBorder="1"/>
    <xf numFmtId="9" fontId="0" fillId="0" borderId="19" xfId="0" applyNumberFormat="1" applyBorder="1"/>
    <xf numFmtId="0" fontId="6" fillId="0" borderId="16" xfId="0" applyFont="1" applyBorder="1"/>
    <xf numFmtId="0" fontId="55" fillId="0" borderId="16" xfId="0" applyFont="1" applyBorder="1"/>
    <xf numFmtId="0" fontId="6" fillId="0" borderId="23" xfId="0" applyFont="1" applyBorder="1"/>
    <xf numFmtId="0" fontId="6" fillId="0" borderId="33" xfId="0" applyFont="1" applyBorder="1"/>
    <xf numFmtId="0" fontId="0" fillId="0" borderId="10" xfId="0" applyFont="1" applyBorder="1"/>
    <xf numFmtId="0" fontId="55" fillId="0" borderId="10" xfId="0" applyFont="1" applyBorder="1"/>
    <xf numFmtId="0" fontId="0" fillId="0" borderId="33" xfId="0" applyFont="1" applyBorder="1"/>
    <xf numFmtId="0" fontId="0" fillId="0" borderId="4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ill="1"/>
    <xf numFmtId="2" fontId="10" fillId="0" borderId="21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1" fontId="21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0" xfId="0" applyFont="1"/>
    <xf numFmtId="0" fontId="0" fillId="5" borderId="0" xfId="0" applyFill="1" applyBorder="1"/>
    <xf numFmtId="0" fontId="0" fillId="5" borderId="3" xfId="0" applyFill="1" applyBorder="1"/>
    <xf numFmtId="0" fontId="0" fillId="5" borderId="17" xfId="0" applyFill="1" applyBorder="1"/>
    <xf numFmtId="0" fontId="0" fillId="5" borderId="0" xfId="0" applyFill="1"/>
    <xf numFmtId="0" fontId="0" fillId="5" borderId="25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5" xfId="0" applyFill="1" applyBorder="1"/>
    <xf numFmtId="0" fontId="0" fillId="0" borderId="23" xfId="0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0" fillId="0" borderId="0" xfId="0" applyFill="1" applyBorder="1"/>
    <xf numFmtId="0" fontId="45" fillId="0" borderId="0" xfId="0" applyFont="1" applyFill="1" applyBorder="1"/>
    <xf numFmtId="0" fontId="45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0" fillId="0" borderId="31" xfId="0" applyFill="1" applyBorder="1"/>
    <xf numFmtId="0" fontId="0" fillId="0" borderId="3" xfId="0" applyFill="1" applyBorder="1"/>
    <xf numFmtId="0" fontId="32" fillId="0" borderId="0" xfId="0" applyFont="1" applyFill="1" applyBorder="1" applyAlignment="1">
      <alignment horizontal="left"/>
    </xf>
    <xf numFmtId="0" fontId="10" fillId="0" borderId="13" xfId="0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0" fillId="0" borderId="0" xfId="0" applyFill="1" applyBorder="1" applyAlignment="1">
      <alignment horizontal="left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/>
    <xf numFmtId="2" fontId="10" fillId="0" borderId="21" xfId="0" applyNumberFormat="1" applyFont="1" applyBorder="1" applyAlignment="1">
      <alignment horizontal="center" vertical="center"/>
    </xf>
    <xf numFmtId="0" fontId="5" fillId="0" borderId="13" xfId="0" applyFont="1" applyFill="1" applyBorder="1"/>
    <xf numFmtId="0" fontId="0" fillId="0" borderId="14" xfId="0" applyFill="1" applyBorder="1"/>
    <xf numFmtId="0" fontId="47" fillId="0" borderId="13" xfId="0" applyFont="1" applyFill="1" applyBorder="1"/>
    <xf numFmtId="0" fontId="17" fillId="0" borderId="0" xfId="0" applyFont="1" applyFill="1" applyBorder="1" applyAlignment="1">
      <alignment horizontal="left"/>
    </xf>
    <xf numFmtId="0" fontId="47" fillId="0" borderId="14" xfId="0" applyFont="1" applyFill="1" applyBorder="1"/>
    <xf numFmtId="0" fontId="17" fillId="0" borderId="0" xfId="0" applyFont="1" applyFill="1" applyBorder="1"/>
    <xf numFmtId="0" fontId="7" fillId="0" borderId="0" xfId="0" applyFont="1" applyFill="1" applyBorder="1"/>
    <xf numFmtId="0" fontId="47" fillId="0" borderId="16" xfId="0" applyFont="1" applyFill="1" applyBorder="1" applyAlignment="1">
      <alignment horizontal="left"/>
    </xf>
    <xf numFmtId="0" fontId="0" fillId="0" borderId="3" xfId="0" applyFont="1" applyFill="1" applyBorder="1"/>
    <xf numFmtId="0" fontId="10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7" fillId="0" borderId="48" xfId="0" applyFont="1" applyBorder="1"/>
    <xf numFmtId="0" fontId="2" fillId="0" borderId="21" xfId="0" applyFont="1" applyFill="1" applyBorder="1" applyAlignment="1">
      <alignment horizontal="left"/>
    </xf>
    <xf numFmtId="0" fontId="2" fillId="0" borderId="20" xfId="0" applyFont="1" applyFill="1" applyBorder="1"/>
    <xf numFmtId="0" fontId="2" fillId="0" borderId="5" xfId="0" applyFont="1" applyFill="1" applyBorder="1"/>
    <xf numFmtId="0" fontId="2" fillId="0" borderId="21" xfId="0" applyFont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21" fillId="0" borderId="20" xfId="0" applyFont="1" applyFill="1" applyBorder="1"/>
    <xf numFmtId="0" fontId="21" fillId="0" borderId="21" xfId="0" applyFont="1" applyBorder="1" applyAlignment="1">
      <alignment horizontal="left"/>
    </xf>
    <xf numFmtId="0" fontId="21" fillId="0" borderId="5" xfId="0" applyFont="1" applyFill="1" applyBorder="1"/>
    <xf numFmtId="0" fontId="69" fillId="0" borderId="0" xfId="0" applyFont="1"/>
    <xf numFmtId="0" fontId="27" fillId="0" borderId="2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21" fillId="0" borderId="21" xfId="0" applyFont="1" applyFill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8" fillId="0" borderId="14" xfId="0" applyFont="1" applyFill="1" applyBorder="1"/>
    <xf numFmtId="0" fontId="76" fillId="0" borderId="22" xfId="0" applyFont="1" applyFill="1" applyBorder="1" applyAlignment="1">
      <alignment horizontal="left"/>
    </xf>
    <xf numFmtId="0" fontId="75" fillId="0" borderId="22" xfId="0" applyFont="1" applyFill="1" applyBorder="1" applyAlignment="1">
      <alignment horizontal="left"/>
    </xf>
    <xf numFmtId="0" fontId="78" fillId="0" borderId="17" xfId="0" applyFont="1" applyBorder="1"/>
    <xf numFmtId="0" fontId="80" fillId="0" borderId="22" xfId="0" applyFont="1" applyFill="1" applyBorder="1" applyAlignment="1">
      <alignment horizontal="left"/>
    </xf>
    <xf numFmtId="165" fontId="0" fillId="0" borderId="0" xfId="0" applyNumberFormat="1" applyFill="1" applyBorder="1"/>
    <xf numFmtId="0" fontId="78" fillId="0" borderId="31" xfId="0" applyFont="1" applyBorder="1"/>
    <xf numFmtId="0" fontId="78" fillId="0" borderId="0" xfId="0" applyFont="1" applyBorder="1"/>
    <xf numFmtId="0" fontId="76" fillId="0" borderId="22" xfId="0" applyFont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32" fillId="0" borderId="14" xfId="0" applyFont="1" applyFill="1" applyBorder="1"/>
    <xf numFmtId="0" fontId="5" fillId="0" borderId="0" xfId="0" applyFont="1" applyFill="1" applyBorder="1"/>
    <xf numFmtId="0" fontId="78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46" fillId="0" borderId="0" xfId="0" applyFont="1" applyFill="1" applyBorder="1"/>
    <xf numFmtId="0" fontId="76" fillId="0" borderId="7" xfId="0" applyFont="1" applyBorder="1" applyAlignment="1">
      <alignment horizontal="left"/>
    </xf>
    <xf numFmtId="2" fontId="34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9" fillId="0" borderId="0" xfId="0" applyNumberFormat="1" applyFont="1"/>
    <xf numFmtId="164" fontId="14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51" fillId="0" borderId="13" xfId="0" applyFont="1" applyFill="1" applyBorder="1" applyAlignment="1"/>
    <xf numFmtId="0" fontId="48" fillId="0" borderId="44" xfId="0" applyFont="1" applyFill="1" applyBorder="1"/>
    <xf numFmtId="0" fontId="78" fillId="0" borderId="31" xfId="0" applyFont="1" applyFill="1" applyBorder="1"/>
    <xf numFmtId="0" fontId="48" fillId="0" borderId="24" xfId="0" applyFont="1" applyFill="1" applyBorder="1"/>
    <xf numFmtId="0" fontId="78" fillId="0" borderId="25" xfId="0" applyFont="1" applyFill="1" applyBorder="1"/>
    <xf numFmtId="0" fontId="51" fillId="0" borderId="0" xfId="0" applyFont="1" applyFill="1" applyBorder="1" applyAlignment="1"/>
    <xf numFmtId="0" fontId="14" fillId="0" borderId="54" xfId="0" applyFont="1" applyFill="1" applyBorder="1" applyAlignment="1">
      <alignment horizontal="left"/>
    </xf>
    <xf numFmtId="0" fontId="51" fillId="0" borderId="14" xfId="0" applyFont="1" applyFill="1" applyBorder="1" applyAlignment="1"/>
    <xf numFmtId="0" fontId="14" fillId="0" borderId="57" xfId="0" applyFont="1" applyFill="1" applyBorder="1" applyAlignment="1">
      <alignment horizontal="left"/>
    </xf>
    <xf numFmtId="0" fontId="14" fillId="0" borderId="54" xfId="0" applyFont="1" applyFill="1" applyBorder="1" applyAlignment="1"/>
    <xf numFmtId="0" fontId="42" fillId="0" borderId="53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2" fillId="0" borderId="60" xfId="0" applyFont="1" applyFill="1" applyBorder="1"/>
    <xf numFmtId="0" fontId="47" fillId="0" borderId="3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21" fillId="0" borderId="41" xfId="0" applyFont="1" applyFill="1" applyBorder="1"/>
    <xf numFmtId="0" fontId="21" fillId="0" borderId="58" xfId="0" applyFont="1" applyBorder="1" applyAlignment="1">
      <alignment horizontal="left"/>
    </xf>
    <xf numFmtId="0" fontId="0" fillId="0" borderId="55" xfId="0" applyBorder="1"/>
    <xf numFmtId="0" fontId="2" fillId="0" borderId="55" xfId="0" applyFont="1" applyFill="1" applyBorder="1" applyAlignment="1">
      <alignment horizontal="center"/>
    </xf>
    <xf numFmtId="0" fontId="2" fillId="0" borderId="58" xfId="0" applyFont="1" applyFill="1" applyBorder="1"/>
    <xf numFmtId="165" fontId="14" fillId="0" borderId="21" xfId="0" applyNumberFormat="1" applyFont="1" applyFill="1" applyBorder="1" applyAlignment="1">
      <alignment horizontal="left"/>
    </xf>
    <xf numFmtId="0" fontId="0" fillId="0" borderId="57" xfId="0" applyBorder="1"/>
    <xf numFmtId="0" fontId="48" fillId="0" borderId="9" xfId="0" applyFont="1" applyFill="1" applyBorder="1"/>
    <xf numFmtId="0" fontId="2" fillId="0" borderId="58" xfId="0" applyFont="1" applyFill="1" applyBorder="1" applyAlignment="1">
      <alignment horizontal="left"/>
    </xf>
    <xf numFmtId="0" fontId="27" fillId="0" borderId="61" xfId="0" applyFont="1" applyFill="1" applyBorder="1" applyAlignment="1">
      <alignment horizontal="left"/>
    </xf>
    <xf numFmtId="0" fontId="48" fillId="0" borderId="2" xfId="0" applyFont="1" applyFill="1" applyBorder="1"/>
    <xf numFmtId="0" fontId="51" fillId="0" borderId="44" xfId="0" applyFont="1" applyFill="1" applyBorder="1" applyAlignment="1"/>
    <xf numFmtId="0" fontId="51" fillId="0" borderId="31" xfId="0" applyFont="1" applyFill="1" applyBorder="1" applyAlignment="1"/>
    <xf numFmtId="0" fontId="78" fillId="0" borderId="12" xfId="0" applyFont="1" applyFill="1" applyBorder="1"/>
    <xf numFmtId="0" fontId="4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2" fontId="14" fillId="0" borderId="59" xfId="0" applyNumberFormat="1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6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166" fontId="88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166" fontId="0" fillId="0" borderId="0" xfId="0" applyNumberFormat="1" applyBorder="1"/>
    <xf numFmtId="0" fontId="32" fillId="0" borderId="21" xfId="0" applyFont="1" applyBorder="1" applyAlignment="1">
      <alignment horizontal="left"/>
    </xf>
    <xf numFmtId="0" fontId="78" fillId="0" borderId="14" xfId="0" applyFont="1" applyFill="1" applyBorder="1"/>
    <xf numFmtId="0" fontId="8" fillId="0" borderId="0" xfId="0" applyFont="1" applyFill="1" applyBorder="1"/>
    <xf numFmtId="0" fontId="76" fillId="0" borderId="31" xfId="0" applyFont="1" applyBorder="1"/>
    <xf numFmtId="0" fontId="74" fillId="0" borderId="5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54" xfId="0" applyBorder="1"/>
    <xf numFmtId="0" fontId="0" fillId="0" borderId="39" xfId="0" applyBorder="1"/>
    <xf numFmtId="0" fontId="2" fillId="0" borderId="66" xfId="0" applyFont="1" applyFill="1" applyBorder="1"/>
    <xf numFmtId="0" fontId="21" fillId="0" borderId="66" xfId="0" applyFont="1" applyBorder="1"/>
    <xf numFmtId="0" fontId="21" fillId="0" borderId="66" xfId="0" applyFont="1" applyFill="1" applyBorder="1"/>
    <xf numFmtId="0" fontId="21" fillId="0" borderId="67" xfId="0" applyFont="1" applyBorder="1"/>
    <xf numFmtId="0" fontId="27" fillId="0" borderId="69" xfId="0" applyFont="1" applyFill="1" applyBorder="1" applyAlignment="1">
      <alignment horizontal="left"/>
    </xf>
    <xf numFmtId="0" fontId="21" fillId="0" borderId="67" xfId="0" applyFont="1" applyFill="1" applyBorder="1"/>
    <xf numFmtId="0" fontId="21" fillId="0" borderId="68" xfId="0" applyFont="1" applyFill="1" applyBorder="1" applyAlignment="1">
      <alignment horizontal="left"/>
    </xf>
    <xf numFmtId="0" fontId="76" fillId="0" borderId="69" xfId="0" applyFont="1" applyFill="1" applyBorder="1" applyAlignment="1">
      <alignment horizontal="left"/>
    </xf>
    <xf numFmtId="0" fontId="2" fillId="0" borderId="68" xfId="0" applyFont="1" applyBorder="1"/>
    <xf numFmtId="0" fontId="14" fillId="0" borderId="67" xfId="0" applyFont="1" applyBorder="1" applyAlignment="1">
      <alignment horizontal="center"/>
    </xf>
    <xf numFmtId="2" fontId="14" fillId="0" borderId="68" xfId="0" applyNumberFormat="1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166" fontId="74" fillId="0" borderId="53" xfId="0" applyNumberFormat="1" applyFont="1" applyBorder="1" applyAlignment="1">
      <alignment horizontal="center"/>
    </xf>
    <xf numFmtId="0" fontId="14" fillId="0" borderId="71" xfId="0" applyFont="1" applyFill="1" applyBorder="1" applyAlignment="1">
      <alignment horizontal="left"/>
    </xf>
    <xf numFmtId="0" fontId="2" fillId="0" borderId="73" xfId="0" applyFont="1" applyFill="1" applyBorder="1"/>
    <xf numFmtId="0" fontId="27" fillId="0" borderId="76" xfId="0" applyFont="1" applyFill="1" applyBorder="1" applyAlignment="1">
      <alignment horizontal="left"/>
    </xf>
    <xf numFmtId="0" fontId="27" fillId="0" borderId="76" xfId="0" applyFont="1" applyBorder="1" applyAlignment="1">
      <alignment horizontal="left"/>
    </xf>
    <xf numFmtId="0" fontId="78" fillId="0" borderId="7" xfId="0" applyFont="1" applyBorder="1" applyAlignment="1">
      <alignment horizontal="left"/>
    </xf>
    <xf numFmtId="0" fontId="55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2" fillId="0" borderId="67" xfId="0" applyFont="1" applyFill="1" applyBorder="1"/>
    <xf numFmtId="0" fontId="54" fillId="0" borderId="0" xfId="0" applyFont="1" applyFill="1" applyBorder="1"/>
    <xf numFmtId="0" fontId="84" fillId="0" borderId="0" xfId="0" applyFont="1" applyFill="1" applyBorder="1"/>
    <xf numFmtId="0" fontId="48" fillId="0" borderId="0" xfId="0" applyFont="1" applyFill="1" applyBorder="1"/>
    <xf numFmtId="0" fontId="78" fillId="0" borderId="0" xfId="0" applyFont="1" applyFill="1" applyBorder="1"/>
    <xf numFmtId="0" fontId="79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4" fillId="0" borderId="0" xfId="0" applyFont="1" applyFill="1" applyBorder="1" applyAlignment="1">
      <alignment horizontal="right"/>
    </xf>
    <xf numFmtId="0" fontId="2" fillId="0" borderId="68" xfId="0" applyFont="1" applyFill="1" applyBorder="1" applyAlignment="1">
      <alignment horizontal="left"/>
    </xf>
    <xf numFmtId="0" fontId="2" fillId="0" borderId="68" xfId="0" applyFont="1" applyFill="1" applyBorder="1"/>
    <xf numFmtId="0" fontId="21" fillId="0" borderId="68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7" fillId="0" borderId="0" xfId="0" applyFont="1" applyFill="1" applyBorder="1"/>
    <xf numFmtId="0" fontId="6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2" fontId="76" fillId="0" borderId="0" xfId="0" applyNumberFormat="1" applyFont="1" applyFill="1" applyBorder="1" applyAlignment="1">
      <alignment horizontal="left"/>
    </xf>
    <xf numFmtId="0" fontId="4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9" fillId="0" borderId="0" xfId="0" applyFont="1" applyFill="1" applyBorder="1"/>
    <xf numFmtId="2" fontId="45" fillId="0" borderId="0" xfId="0" applyNumberFormat="1" applyFont="1" applyFill="1" applyBorder="1"/>
    <xf numFmtId="165" fontId="45" fillId="0" borderId="0" xfId="0" applyNumberFormat="1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7" fillId="0" borderId="0" xfId="0" applyNumberFormat="1" applyFont="1" applyFill="1" applyBorder="1"/>
    <xf numFmtId="1" fontId="0" fillId="0" borderId="0" xfId="0" applyNumberFormat="1" applyFill="1" applyBorder="1"/>
    <xf numFmtId="1" fontId="45" fillId="0" borderId="0" xfId="0" applyNumberFormat="1" applyFont="1" applyFill="1" applyBorder="1"/>
    <xf numFmtId="0" fontId="21" fillId="0" borderId="0" xfId="0" applyFont="1" applyFill="1" applyBorder="1" applyAlignment="1"/>
    <xf numFmtId="0" fontId="48" fillId="0" borderId="0" xfId="0" applyFont="1" applyFill="1" applyBorder="1" applyAlignment="1">
      <alignment horizontal="left"/>
    </xf>
    <xf numFmtId="0" fontId="51" fillId="0" borderId="0" xfId="0" applyFont="1" applyFill="1" applyBorder="1"/>
    <xf numFmtId="0" fontId="65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2" fillId="0" borderId="21" xfId="0" applyFont="1" applyBorder="1"/>
    <xf numFmtId="0" fontId="14" fillId="0" borderId="66" xfId="0" applyFont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" fontId="35" fillId="0" borderId="66" xfId="0" applyNumberFormat="1" applyFont="1" applyBorder="1" applyAlignment="1">
      <alignment horizontal="center"/>
    </xf>
    <xf numFmtId="2" fontId="37" fillId="3" borderId="67" xfId="0" applyNumberFormat="1" applyFont="1" applyFill="1" applyBorder="1" applyAlignment="1">
      <alignment horizontal="center"/>
    </xf>
    <xf numFmtId="2" fontId="37" fillId="3" borderId="68" xfId="0" applyNumberFormat="1" applyFont="1" applyFill="1" applyBorder="1" applyAlignment="1">
      <alignment horizontal="center"/>
    </xf>
    <xf numFmtId="0" fontId="14" fillId="0" borderId="66" xfId="0" applyFont="1" applyBorder="1" applyAlignment="1">
      <alignment horizontal="left"/>
    </xf>
    <xf numFmtId="0" fontId="17" fillId="0" borderId="66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66" fontId="14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80" xfId="0" applyBorder="1"/>
    <xf numFmtId="0" fontId="0" fillId="0" borderId="80" xfId="0" applyBorder="1" applyAlignment="1">
      <alignment horizontal="center"/>
    </xf>
    <xf numFmtId="0" fontId="0" fillId="0" borderId="17" xfId="0" applyFill="1" applyBorder="1"/>
    <xf numFmtId="0" fontId="0" fillId="0" borderId="10" xfId="0" applyFill="1" applyBorder="1"/>
    <xf numFmtId="0" fontId="67" fillId="0" borderId="44" xfId="0" applyFont="1" applyFill="1" applyBorder="1"/>
    <xf numFmtId="0" fontId="51" fillId="0" borderId="31" xfId="0" applyFont="1" applyFill="1" applyBorder="1"/>
    <xf numFmtId="0" fontId="45" fillId="0" borderId="21" xfId="0" applyFont="1" applyFill="1" applyBorder="1" applyAlignment="1">
      <alignment horizontal="left"/>
    </xf>
    <xf numFmtId="0" fontId="2" fillId="0" borderId="80" xfId="0" applyFont="1" applyFill="1" applyBorder="1" applyAlignment="1">
      <alignment horizontal="left"/>
    </xf>
    <xf numFmtId="0" fontId="21" fillId="0" borderId="80" xfId="0" applyFont="1" applyFill="1" applyBorder="1" applyAlignment="1">
      <alignment horizontal="left"/>
    </xf>
    <xf numFmtId="0" fontId="27" fillId="0" borderId="82" xfId="0" applyFont="1" applyFill="1" applyBorder="1" applyAlignment="1">
      <alignment horizontal="left"/>
    </xf>
    <xf numFmtId="0" fontId="75" fillId="0" borderId="82" xfId="0" applyFont="1" applyFill="1" applyBorder="1" applyAlignment="1">
      <alignment horizontal="left"/>
    </xf>
    <xf numFmtId="0" fontId="76" fillId="0" borderId="82" xfId="0" applyFont="1" applyFill="1" applyBorder="1" applyAlignment="1">
      <alignment horizontal="left"/>
    </xf>
    <xf numFmtId="0" fontId="21" fillId="0" borderId="84" xfId="0" applyFont="1" applyFill="1" applyBorder="1" applyAlignment="1">
      <alignment horizontal="left"/>
    </xf>
    <xf numFmtId="0" fontId="2" fillId="0" borderId="81" xfId="0" applyFont="1" applyFill="1" applyBorder="1"/>
    <xf numFmtId="0" fontId="7" fillId="0" borderId="80" xfId="0" applyFont="1" applyBorder="1"/>
    <xf numFmtId="164" fontId="14" fillId="0" borderId="71" xfId="0" applyNumberFormat="1" applyFont="1" applyFill="1" applyBorder="1" applyAlignment="1">
      <alignment horizontal="left"/>
    </xf>
    <xf numFmtId="0" fontId="2" fillId="0" borderId="74" xfId="0" applyFont="1" applyFill="1" applyBorder="1" applyAlignment="1">
      <alignment horizontal="center"/>
    </xf>
    <xf numFmtId="0" fontId="14" fillId="0" borderId="66" xfId="0" applyFont="1" applyBorder="1"/>
    <xf numFmtId="0" fontId="2" fillId="0" borderId="80" xfId="0" applyFont="1" applyBorder="1"/>
    <xf numFmtId="0" fontId="17" fillId="0" borderId="80" xfId="0" applyFont="1" applyBorder="1" applyAlignment="1">
      <alignment horizontal="center"/>
    </xf>
    <xf numFmtId="0" fontId="0" fillId="0" borderId="16" xfId="0" applyFill="1" applyBorder="1"/>
    <xf numFmtId="2" fontId="34" fillId="0" borderId="21" xfId="0" applyNumberFormat="1" applyFont="1" applyBorder="1" applyAlignment="1">
      <alignment horizontal="center" vertical="center"/>
    </xf>
    <xf numFmtId="2" fontId="34" fillId="0" borderId="22" xfId="0" applyNumberFormat="1" applyFont="1" applyBorder="1" applyAlignment="1">
      <alignment horizontal="center" vertical="center"/>
    </xf>
    <xf numFmtId="2" fontId="39" fillId="2" borderId="68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2" fillId="0" borderId="87" xfId="0" applyFont="1" applyBorder="1"/>
    <xf numFmtId="0" fontId="14" fillId="0" borderId="57" xfId="0" applyFont="1" applyBorder="1"/>
    <xf numFmtId="0" fontId="2" fillId="0" borderId="52" xfId="0" applyFont="1" applyBorder="1"/>
    <xf numFmtId="0" fontId="14" fillId="0" borderId="54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2" fillId="0" borderId="70" xfId="0" applyFont="1" applyBorder="1"/>
    <xf numFmtId="0" fontId="2" fillId="0" borderId="74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80" xfId="0" applyFont="1" applyBorder="1" applyAlignment="1">
      <alignment horizontal="left"/>
    </xf>
    <xf numFmtId="0" fontId="80" fillId="0" borderId="82" xfId="0" applyFont="1" applyBorder="1" applyAlignment="1">
      <alignment horizontal="left"/>
    </xf>
    <xf numFmtId="0" fontId="2" fillId="0" borderId="60" xfId="0" applyFont="1" applyBorder="1"/>
    <xf numFmtId="0" fontId="2" fillId="0" borderId="66" xfId="0" applyFont="1" applyBorder="1"/>
    <xf numFmtId="0" fontId="80" fillId="0" borderId="78" xfId="0" applyFont="1" applyBorder="1" applyAlignment="1">
      <alignment horizontal="left"/>
    </xf>
    <xf numFmtId="0" fontId="2" fillId="0" borderId="83" xfId="0" applyFont="1" applyBorder="1"/>
    <xf numFmtId="165" fontId="21" fillId="0" borderId="80" xfId="0" applyNumberFormat="1" applyFont="1" applyBorder="1" applyAlignment="1">
      <alignment horizontal="left"/>
    </xf>
    <xf numFmtId="0" fontId="2" fillId="0" borderId="83" xfId="0" applyFont="1" applyFill="1" applyBorder="1"/>
    <xf numFmtId="0" fontId="2" fillId="0" borderId="84" xfId="0" applyFont="1" applyFill="1" applyBorder="1" applyAlignment="1">
      <alignment horizontal="left"/>
    </xf>
    <xf numFmtId="0" fontId="51" fillId="0" borderId="9" xfId="0" applyFont="1" applyBorder="1"/>
    <xf numFmtId="0" fontId="48" fillId="0" borderId="9" xfId="0" applyFont="1" applyBorder="1"/>
    <xf numFmtId="0" fontId="78" fillId="0" borderId="12" xfId="0" applyFont="1" applyBorder="1"/>
    <xf numFmtId="0" fontId="46" fillId="0" borderId="13" xfId="0" applyFont="1" applyBorder="1" applyAlignment="1">
      <alignment horizontal="left"/>
    </xf>
    <xf numFmtId="0" fontId="27" fillId="0" borderId="82" xfId="0" applyFont="1" applyBorder="1" applyAlignment="1">
      <alignment horizontal="left"/>
    </xf>
    <xf numFmtId="0" fontId="14" fillId="0" borderId="84" xfId="0" applyFont="1" applyBorder="1" applyAlignment="1">
      <alignment horizontal="left"/>
    </xf>
    <xf numFmtId="0" fontId="27" fillId="0" borderId="85" xfId="0" applyFont="1" applyBorder="1" applyAlignment="1">
      <alignment horizontal="left"/>
    </xf>
    <xf numFmtId="0" fontId="2" fillId="0" borderId="73" xfId="0" applyFont="1" applyBorder="1"/>
    <xf numFmtId="0" fontId="32" fillId="0" borderId="80" xfId="0" applyFont="1" applyBorder="1" applyAlignment="1">
      <alignment horizontal="left"/>
    </xf>
    <xf numFmtId="0" fontId="78" fillId="0" borderId="82" xfId="0" applyFont="1" applyBorder="1" applyAlignment="1">
      <alignment horizontal="left"/>
    </xf>
    <xf numFmtId="0" fontId="76" fillId="0" borderId="82" xfId="0" applyFont="1" applyBorder="1" applyAlignment="1">
      <alignment horizontal="left"/>
    </xf>
    <xf numFmtId="0" fontId="2" fillId="0" borderId="80" xfId="0" applyFont="1" applyFill="1" applyBorder="1"/>
    <xf numFmtId="0" fontId="76" fillId="0" borderId="26" xfId="0" applyFont="1" applyFill="1" applyBorder="1" applyAlignment="1">
      <alignment horizontal="left"/>
    </xf>
    <xf numFmtId="0" fontId="80" fillId="0" borderId="82" xfId="0" applyFont="1" applyFill="1" applyBorder="1" applyAlignment="1">
      <alignment horizontal="left"/>
    </xf>
    <xf numFmtId="0" fontId="2" fillId="0" borderId="5" xfId="0" applyFont="1" applyBorder="1"/>
    <xf numFmtId="0" fontId="0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5" fillId="0" borderId="16" xfId="0" applyFont="1" applyBorder="1"/>
    <xf numFmtId="0" fontId="8" fillId="0" borderId="13" xfId="0" applyFont="1" applyBorder="1"/>
    <xf numFmtId="0" fontId="2" fillId="0" borderId="14" xfId="0" applyFont="1" applyBorder="1"/>
    <xf numFmtId="0" fontId="51" fillId="0" borderId="13" xfId="0" applyFont="1" applyBorder="1"/>
    <xf numFmtId="0" fontId="2" fillId="0" borderId="2" xfId="0" applyFont="1" applyBorder="1"/>
    <xf numFmtId="0" fontId="78" fillId="0" borderId="22" xfId="0" applyFont="1" applyBorder="1" applyAlignment="1">
      <alignment horizontal="left"/>
    </xf>
    <xf numFmtId="0" fontId="14" fillId="0" borderId="20" xfId="0" applyFont="1" applyBorder="1"/>
    <xf numFmtId="0" fontId="27" fillId="0" borderId="7" xfId="0" applyFont="1" applyBorder="1" applyAlignment="1">
      <alignment horizontal="left"/>
    </xf>
    <xf numFmtId="0" fontId="32" fillId="0" borderId="66" xfId="0" applyFont="1" applyBorder="1"/>
    <xf numFmtId="0" fontId="78" fillId="0" borderId="76" xfId="0" applyFont="1" applyBorder="1" applyAlignment="1">
      <alignment horizontal="left"/>
    </xf>
    <xf numFmtId="0" fontId="2" fillId="0" borderId="84" xfId="0" applyFont="1" applyBorder="1" applyAlignment="1">
      <alignment horizontal="left"/>
    </xf>
    <xf numFmtId="0" fontId="27" fillId="0" borderId="78" xfId="0" applyFont="1" applyBorder="1" applyAlignment="1">
      <alignment horizontal="left"/>
    </xf>
    <xf numFmtId="0" fontId="45" fillId="0" borderId="80" xfId="0" applyFont="1" applyBorder="1" applyAlignment="1">
      <alignment horizontal="left"/>
    </xf>
    <xf numFmtId="0" fontId="75" fillId="0" borderId="82" xfId="0" applyFont="1" applyBorder="1" applyAlignment="1">
      <alignment horizontal="left"/>
    </xf>
    <xf numFmtId="0" fontId="45" fillId="0" borderId="66" xfId="0" applyFont="1" applyBorder="1"/>
    <xf numFmtId="0" fontId="14" fillId="0" borderId="80" xfId="0" applyFont="1" applyBorder="1" applyAlignment="1">
      <alignment horizontal="left"/>
    </xf>
    <xf numFmtId="0" fontId="2" fillId="0" borderId="1" xfId="0" applyFont="1" applyBorder="1"/>
    <xf numFmtId="0" fontId="59" fillId="0" borderId="80" xfId="0" applyFont="1" applyBorder="1" applyAlignment="1">
      <alignment horizontal="left"/>
    </xf>
    <xf numFmtId="0" fontId="79" fillId="0" borderId="82" xfId="0" applyFont="1" applyBorder="1" applyAlignment="1">
      <alignment horizontal="left"/>
    </xf>
    <xf numFmtId="0" fontId="76" fillId="0" borderId="76" xfId="0" applyFont="1" applyBorder="1" applyAlignment="1">
      <alignment horizontal="left"/>
    </xf>
    <xf numFmtId="0" fontId="21" fillId="0" borderId="80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1" fillId="0" borderId="14" xfId="0" applyFont="1" applyBorder="1"/>
    <xf numFmtId="2" fontId="21" fillId="0" borderId="21" xfId="0" applyNumberFormat="1" applyFont="1" applyBorder="1" applyAlignment="1">
      <alignment horizontal="left"/>
    </xf>
    <xf numFmtId="2" fontId="76" fillId="0" borderId="22" xfId="0" applyNumberFormat="1" applyFont="1" applyBorder="1" applyAlignment="1">
      <alignment horizontal="left"/>
    </xf>
    <xf numFmtId="0" fontId="51" fillId="0" borderId="14" xfId="0" applyFont="1" applyBorder="1"/>
    <xf numFmtId="0" fontId="45" fillId="0" borderId="21" xfId="0" applyFont="1" applyBorder="1" applyAlignment="1">
      <alignment horizontal="left"/>
    </xf>
    <xf numFmtId="0" fontId="2" fillId="0" borderId="67" xfId="0" applyFont="1" applyBorder="1"/>
    <xf numFmtId="0" fontId="28" fillId="0" borderId="0" xfId="0" applyFont="1" applyFill="1" applyBorder="1"/>
    <xf numFmtId="0" fontId="27" fillId="0" borderId="85" xfId="0" applyFont="1" applyFill="1" applyBorder="1" applyAlignment="1">
      <alignment horizontal="left"/>
    </xf>
    <xf numFmtId="0" fontId="67" fillId="0" borderId="44" xfId="0" applyFont="1" applyBorder="1"/>
    <xf numFmtId="0" fontId="76" fillId="0" borderId="78" xfId="0" applyFont="1" applyBorder="1" applyAlignment="1">
      <alignment horizontal="left"/>
    </xf>
    <xf numFmtId="0" fontId="2" fillId="0" borderId="84" xfId="0" applyFont="1" applyBorder="1"/>
    <xf numFmtId="0" fontId="2" fillId="0" borderId="74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51" fillId="0" borderId="3" xfId="0" applyFont="1" applyBorder="1"/>
    <xf numFmtId="0" fontId="14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67" fillId="0" borderId="3" xfId="0" applyFont="1" applyBorder="1"/>
    <xf numFmtId="0" fontId="76" fillId="0" borderId="69" xfId="0" applyFont="1" applyBorder="1" applyAlignment="1">
      <alignment horizontal="left"/>
    </xf>
    <xf numFmtId="0" fontId="14" fillId="0" borderId="71" xfId="0" applyFont="1" applyFill="1" applyBorder="1" applyAlignment="1"/>
    <xf numFmtId="0" fontId="32" fillId="0" borderId="31" xfId="0" applyFont="1" applyFill="1" applyBorder="1"/>
    <xf numFmtId="0" fontId="78" fillId="0" borderId="14" xfId="0" applyFont="1" applyBorder="1"/>
    <xf numFmtId="0" fontId="80" fillId="0" borderId="7" xfId="0" applyFont="1" applyBorder="1" applyAlignment="1">
      <alignment horizontal="left"/>
    </xf>
    <xf numFmtId="2" fontId="42" fillId="0" borderId="80" xfId="0" applyNumberFormat="1" applyFont="1" applyBorder="1" applyAlignment="1">
      <alignment horizontal="left"/>
    </xf>
    <xf numFmtId="165" fontId="80" fillId="0" borderId="76" xfId="0" applyNumberFormat="1" applyFont="1" applyBorder="1" applyAlignment="1">
      <alignment horizontal="left"/>
    </xf>
    <xf numFmtId="0" fontId="80" fillId="0" borderId="76" xfId="0" applyFont="1" applyBorder="1" applyAlignment="1">
      <alignment horizontal="left"/>
    </xf>
    <xf numFmtId="0" fontId="80" fillId="0" borderId="85" xfId="0" applyFont="1" applyBorder="1" applyAlignment="1">
      <alignment horizontal="left"/>
    </xf>
    <xf numFmtId="49" fontId="14" fillId="0" borderId="71" xfId="0" applyNumberFormat="1" applyFont="1" applyBorder="1" applyAlignment="1">
      <alignment horizontal="left"/>
    </xf>
    <xf numFmtId="0" fontId="21" fillId="0" borderId="60" xfId="0" applyFont="1" applyBorder="1"/>
    <xf numFmtId="0" fontId="76" fillId="0" borderId="63" xfId="0" applyFont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65" fillId="0" borderId="0" xfId="0" applyFont="1" applyFill="1" applyBorder="1"/>
    <xf numFmtId="0" fontId="2" fillId="0" borderId="31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2" fontId="70" fillId="0" borderId="21" xfId="0" applyNumberFormat="1" applyFont="1" applyBorder="1" applyAlignment="1">
      <alignment horizontal="left"/>
    </xf>
    <xf numFmtId="0" fontId="21" fillId="0" borderId="83" xfId="0" applyFont="1" applyBorder="1"/>
    <xf numFmtId="0" fontId="21" fillId="0" borderId="84" xfId="0" applyFont="1" applyBorder="1" applyAlignment="1">
      <alignment horizontal="left"/>
    </xf>
    <xf numFmtId="0" fontId="70" fillId="0" borderId="80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45" fillId="0" borderId="80" xfId="0" applyFont="1" applyBorder="1"/>
    <xf numFmtId="0" fontId="45" fillId="0" borderId="73" xfId="0" applyFont="1" applyBorder="1"/>
    <xf numFmtId="0" fontId="51" fillId="0" borderId="16" xfId="0" applyFont="1" applyBorder="1"/>
    <xf numFmtId="0" fontId="80" fillId="0" borderId="22" xfId="0" applyFont="1" applyBorder="1" applyAlignment="1">
      <alignment horizontal="left"/>
    </xf>
    <xf numFmtId="0" fontId="27" fillId="0" borderId="80" xfId="0" applyFont="1" applyBorder="1" applyAlignment="1">
      <alignment horizontal="left"/>
    </xf>
    <xf numFmtId="0" fontId="47" fillId="0" borderId="14" xfId="0" applyFont="1" applyBorder="1"/>
    <xf numFmtId="0" fontId="51" fillId="0" borderId="44" xfId="0" applyFont="1" applyBorder="1"/>
    <xf numFmtId="0" fontId="2" fillId="0" borderId="77" xfId="0" applyFont="1" applyBorder="1"/>
    <xf numFmtId="0" fontId="70" fillId="0" borderId="14" xfId="0" applyFont="1" applyFill="1" applyBorder="1"/>
    <xf numFmtId="0" fontId="51" fillId="0" borderId="33" xfId="0" applyFont="1" applyFill="1" applyBorder="1"/>
    <xf numFmtId="0" fontId="14" fillId="0" borderId="80" xfId="0" applyFont="1" applyFill="1" applyBorder="1" applyAlignment="1">
      <alignment horizontal="left"/>
    </xf>
    <xf numFmtId="0" fontId="2" fillId="0" borderId="84" xfId="0" applyFont="1" applyFill="1" applyBorder="1"/>
    <xf numFmtId="0" fontId="80" fillId="0" borderId="85" xfId="0" applyFont="1" applyFill="1" applyBorder="1" applyAlignment="1">
      <alignment horizontal="left"/>
    </xf>
    <xf numFmtId="0" fontId="58" fillId="0" borderId="44" xfId="0" applyFont="1" applyBorder="1" applyAlignment="1">
      <alignment horizontal="left"/>
    </xf>
    <xf numFmtId="0" fontId="51" fillId="0" borderId="24" xfId="0" applyFont="1" applyBorder="1"/>
    <xf numFmtId="0" fontId="78" fillId="0" borderId="25" xfId="0" applyFont="1" applyBorder="1"/>
    <xf numFmtId="0" fontId="51" fillId="0" borderId="23" xfId="0" applyFont="1" applyBorder="1"/>
    <xf numFmtId="0" fontId="45" fillId="0" borderId="20" xfId="0" applyFont="1" applyBorder="1"/>
    <xf numFmtId="0" fontId="5" fillId="0" borderId="13" xfId="0" applyFont="1" applyBorder="1"/>
    <xf numFmtId="0" fontId="76" fillId="0" borderId="85" xfId="0" applyFont="1" applyBorder="1" applyAlignment="1">
      <alignment horizontal="left"/>
    </xf>
    <xf numFmtId="0" fontId="76" fillId="0" borderId="72" xfId="0" applyFont="1" applyBorder="1" applyAlignment="1">
      <alignment horizontal="left"/>
    </xf>
    <xf numFmtId="0" fontId="2" fillId="0" borderId="29" xfId="0" applyFont="1" applyBorder="1"/>
    <xf numFmtId="0" fontId="55" fillId="0" borderId="14" xfId="0" applyFont="1" applyBorder="1"/>
    <xf numFmtId="2" fontId="76" fillId="0" borderId="7" xfId="0" applyNumberFormat="1" applyFont="1" applyBorder="1" applyAlignment="1">
      <alignment horizontal="left"/>
    </xf>
    <xf numFmtId="0" fontId="54" fillId="0" borderId="84" xfId="0" applyFont="1" applyBorder="1" applyAlignment="1">
      <alignment horizontal="left"/>
    </xf>
    <xf numFmtId="0" fontId="78" fillId="0" borderId="69" xfId="0" applyFont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0" fillId="0" borderId="81" xfId="0" applyBorder="1"/>
    <xf numFmtId="0" fontId="0" fillId="0" borderId="74" xfId="0" applyBorder="1"/>
    <xf numFmtId="0" fontId="76" fillId="0" borderId="61" xfId="0" applyFont="1" applyBorder="1" applyAlignment="1">
      <alignment horizontal="left"/>
    </xf>
    <xf numFmtId="0" fontId="61" fillId="0" borderId="44" xfId="0" applyFont="1" applyFill="1" applyBorder="1"/>
    <xf numFmtId="0" fontId="21" fillId="0" borderId="80" xfId="0" applyFont="1" applyBorder="1"/>
    <xf numFmtId="0" fontId="17" fillId="0" borderId="80" xfId="0" applyFont="1" applyBorder="1" applyAlignment="1">
      <alignment horizontal="left"/>
    </xf>
    <xf numFmtId="2" fontId="2" fillId="0" borderId="21" xfId="0" applyNumberFormat="1" applyFont="1" applyBorder="1" applyAlignment="1">
      <alignment horizontal="left"/>
    </xf>
    <xf numFmtId="2" fontId="74" fillId="0" borderId="80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1" fillId="0" borderId="16" xfId="0" applyFont="1" applyBorder="1" applyAlignment="1">
      <alignment vertical="center"/>
    </xf>
    <xf numFmtId="0" fontId="51" fillId="0" borderId="10" xfId="0" applyFont="1" applyBorder="1"/>
    <xf numFmtId="0" fontId="78" fillId="0" borderId="10" xfId="0" applyFont="1" applyBorder="1"/>
    <xf numFmtId="0" fontId="32" fillId="0" borderId="3" xfId="0" applyFont="1" applyBorder="1"/>
    <xf numFmtId="0" fontId="76" fillId="0" borderId="80" xfId="0" applyFont="1" applyBorder="1" applyAlignment="1">
      <alignment horizontal="left"/>
    </xf>
    <xf numFmtId="0" fontId="0" fillId="0" borderId="82" xfId="0" applyBorder="1"/>
    <xf numFmtId="2" fontId="21" fillId="0" borderId="38" xfId="0" applyNumberFormat="1" applyFont="1" applyBorder="1" applyAlignment="1">
      <alignment horizontal="left"/>
    </xf>
    <xf numFmtId="2" fontId="76" fillId="0" borderId="26" xfId="0" applyNumberFormat="1" applyFont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21" fillId="0" borderId="73" xfId="0" applyFont="1" applyBorder="1"/>
    <xf numFmtId="0" fontId="2" fillId="0" borderId="3" xfId="0" applyFont="1" applyBorder="1"/>
    <xf numFmtId="0" fontId="0" fillId="0" borderId="56" xfId="0" applyBorder="1"/>
    <xf numFmtId="0" fontId="76" fillId="0" borderId="84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2" fontId="74" fillId="0" borderId="0" xfId="0" applyNumberFormat="1" applyFont="1" applyFill="1" applyBorder="1" applyAlignment="1">
      <alignment horizontal="left"/>
    </xf>
    <xf numFmtId="0" fontId="69" fillId="0" borderId="0" xfId="0" applyFont="1" applyFill="1" applyBorder="1"/>
    <xf numFmtId="0" fontId="0" fillId="0" borderId="0" xfId="0" applyFont="1" applyFill="1" applyBorder="1" applyAlignment="1"/>
    <xf numFmtId="0" fontId="9" fillId="0" borderId="0" xfId="0" applyFont="1" applyFill="1" applyBorder="1"/>
    <xf numFmtId="0" fontId="23" fillId="0" borderId="0" xfId="0" applyFont="1" applyFill="1" applyBorder="1"/>
    <xf numFmtId="0" fontId="61" fillId="0" borderId="0" xfId="0" applyFont="1" applyFill="1" applyBorder="1"/>
    <xf numFmtId="0" fontId="76" fillId="0" borderId="0" xfId="0" applyFont="1" applyFill="1" applyBorder="1"/>
    <xf numFmtId="165" fontId="82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/>
    <xf numFmtId="0" fontId="3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81" fillId="0" borderId="0" xfId="0" applyNumberFormat="1" applyFont="1" applyFill="1" applyBorder="1" applyAlignment="1">
      <alignment horizontal="left"/>
    </xf>
    <xf numFmtId="167" fontId="82" fillId="0" borderId="0" xfId="0" applyNumberFormat="1" applyFont="1" applyFill="1" applyBorder="1" applyAlignment="1">
      <alignment horizontal="left"/>
    </xf>
    <xf numFmtId="0" fontId="58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8" fillId="0" borderId="0" xfId="0" applyFont="1" applyFill="1" applyBorder="1"/>
    <xf numFmtId="0" fontId="90" fillId="0" borderId="0" xfId="0" applyFont="1" applyFill="1" applyBorder="1"/>
    <xf numFmtId="0" fontId="70" fillId="0" borderId="0" xfId="0" applyFont="1" applyFill="1" applyBorder="1"/>
    <xf numFmtId="0" fontId="57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0" fontId="80" fillId="0" borderId="69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47" fillId="0" borderId="33" xfId="0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7" fillId="0" borderId="0" xfId="0" applyFont="1"/>
    <xf numFmtId="0" fontId="56" fillId="0" borderId="0" xfId="0" applyFont="1" applyAlignment="1">
      <alignment horizontal="center"/>
    </xf>
    <xf numFmtId="0" fontId="14" fillId="0" borderId="0" xfId="0" applyFont="1"/>
    <xf numFmtId="0" fontId="21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1" fillId="0" borderId="0" xfId="0" applyNumberFormat="1" applyFont="1"/>
    <xf numFmtId="0" fontId="68" fillId="0" borderId="0" xfId="0" applyFont="1"/>
    <xf numFmtId="2" fontId="14" fillId="0" borderId="0" xfId="0" applyNumberFormat="1" applyFont="1" applyAlignment="1">
      <alignment horizontal="center"/>
    </xf>
    <xf numFmtId="0" fontId="22" fillId="0" borderId="0" xfId="0" applyFont="1"/>
    <xf numFmtId="2" fontId="18" fillId="0" borderId="0" xfId="0" applyNumberFormat="1" applyFont="1" applyAlignment="1">
      <alignment horizontal="center"/>
    </xf>
    <xf numFmtId="166" fontId="30" fillId="0" borderId="0" xfId="0" applyNumberFormat="1" applyFont="1"/>
    <xf numFmtId="165" fontId="30" fillId="0" borderId="0" xfId="0" applyNumberFormat="1" applyFont="1"/>
    <xf numFmtId="2" fontId="30" fillId="0" borderId="0" xfId="0" applyNumberFormat="1" applyFont="1"/>
    <xf numFmtId="0" fontId="32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7" fillId="0" borderId="54" xfId="0" applyFont="1" applyBorder="1" applyAlignment="1">
      <alignment horizontal="center"/>
    </xf>
    <xf numFmtId="166" fontId="17" fillId="0" borderId="84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2" fillId="0" borderId="58" xfId="0" applyFont="1" applyBorder="1"/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72" fillId="0" borderId="80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14" fillId="0" borderId="73" xfId="0" applyFont="1" applyBorder="1" applyAlignment="1">
      <alignment horizontal="center"/>
    </xf>
    <xf numFmtId="0" fontId="14" fillId="0" borderId="83" xfId="0" applyFont="1" applyBorder="1" applyAlignment="1">
      <alignment horizontal="left"/>
    </xf>
    <xf numFmtId="0" fontId="2" fillId="0" borderId="85" xfId="0" applyFont="1" applyBorder="1" applyAlignment="1">
      <alignment horizontal="center"/>
    </xf>
    <xf numFmtId="0" fontId="72" fillId="0" borderId="84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2" fontId="14" fillId="0" borderId="80" xfId="0" applyNumberFormat="1" applyFont="1" applyBorder="1" applyAlignment="1">
      <alignment horizontal="center"/>
    </xf>
    <xf numFmtId="49" fontId="14" fillId="0" borderId="71" xfId="0" applyNumberFormat="1" applyFont="1" applyFill="1" applyBorder="1" applyAlignment="1">
      <alignment horizontal="left"/>
    </xf>
    <xf numFmtId="0" fontId="55" fillId="0" borderId="80" xfId="0" applyFont="1" applyFill="1" applyBorder="1" applyAlignment="1">
      <alignment horizontal="left"/>
    </xf>
    <xf numFmtId="0" fontId="14" fillId="0" borderId="83" xfId="0" applyFont="1" applyBorder="1" applyAlignment="1">
      <alignment horizontal="center"/>
    </xf>
    <xf numFmtId="2" fontId="14" fillId="0" borderId="84" xfId="0" applyNumberFormat="1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66" fontId="14" fillId="0" borderId="8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7" fillId="0" borderId="71" xfId="0" applyFont="1" applyBorder="1" applyAlignment="1">
      <alignment horizontal="left"/>
    </xf>
    <xf numFmtId="166" fontId="72" fillId="0" borderId="80" xfId="0" applyNumberFormat="1" applyFont="1" applyBorder="1" applyAlignment="1">
      <alignment horizontal="center"/>
    </xf>
    <xf numFmtId="2" fontId="72" fillId="0" borderId="80" xfId="0" applyNumberFormat="1" applyFont="1" applyBorder="1" applyAlignment="1">
      <alignment horizontal="center"/>
    </xf>
    <xf numFmtId="2" fontId="14" fillId="0" borderId="71" xfId="0" applyNumberFormat="1" applyFont="1" applyBorder="1" applyAlignment="1">
      <alignment horizontal="center"/>
    </xf>
    <xf numFmtId="2" fontId="14" fillId="0" borderId="81" xfId="0" applyNumberFormat="1" applyFont="1" applyBorder="1" applyAlignment="1">
      <alignment horizontal="center"/>
    </xf>
    <xf numFmtId="0" fontId="14" fillId="0" borderId="71" xfId="0" applyFont="1" applyFill="1" applyBorder="1"/>
    <xf numFmtId="0" fontId="46" fillId="0" borderId="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2" fillId="0" borderId="16" xfId="0" applyFont="1" applyFill="1" applyBorder="1"/>
    <xf numFmtId="0" fontId="2" fillId="0" borderId="16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77" xfId="0" applyFont="1" applyFill="1" applyBorder="1"/>
    <xf numFmtId="0" fontId="51" fillId="0" borderId="0" xfId="0" applyFont="1" applyFill="1" applyBorder="1" applyAlignment="1">
      <alignment horizontal="center"/>
    </xf>
    <xf numFmtId="0" fontId="101" fillId="0" borderId="0" xfId="0" applyFont="1" applyFill="1" applyBorder="1"/>
    <xf numFmtId="0" fontId="2" fillId="0" borderId="75" xfId="0" applyFont="1" applyFill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78" fillId="0" borderId="0" xfId="0" applyFont="1"/>
    <xf numFmtId="0" fontId="2" fillId="0" borderId="39" xfId="0" applyFont="1" applyBorder="1"/>
    <xf numFmtId="0" fontId="46" fillId="0" borderId="33" xfId="0" applyFont="1" applyBorder="1" applyAlignment="1">
      <alignment horizontal="left"/>
    </xf>
    <xf numFmtId="0" fontId="0" fillId="0" borderId="86" xfId="0" applyBorder="1"/>
    <xf numFmtId="0" fontId="66" fillId="0" borderId="44" xfId="0" applyFont="1" applyBorder="1"/>
    <xf numFmtId="0" fontId="2" fillId="0" borderId="65" xfId="0" applyFont="1" applyBorder="1"/>
    <xf numFmtId="0" fontId="2" fillId="0" borderId="45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166" fontId="14" fillId="0" borderId="21" xfId="0" applyNumberFormat="1" applyFont="1" applyBorder="1" applyAlignment="1">
      <alignment horizontal="left"/>
    </xf>
    <xf numFmtId="0" fontId="51" fillId="0" borderId="0" xfId="0" applyFont="1" applyBorder="1"/>
    <xf numFmtId="0" fontId="51" fillId="0" borderId="33" xfId="0" applyFont="1" applyBorder="1"/>
    <xf numFmtId="0" fontId="8" fillId="0" borderId="44" xfId="0" applyFont="1" applyBorder="1"/>
    <xf numFmtId="0" fontId="51" fillId="0" borderId="31" xfId="0" applyFont="1" applyBorder="1"/>
    <xf numFmtId="0" fontId="17" fillId="0" borderId="16" xfId="0" applyFont="1" applyBorder="1" applyAlignment="1"/>
    <xf numFmtId="0" fontId="0" fillId="0" borderId="17" xfId="0" applyBorder="1" applyAlignment="1">
      <alignment horizontal="center"/>
    </xf>
    <xf numFmtId="0" fontId="17" fillId="0" borderId="54" xfId="0" applyFont="1" applyBorder="1"/>
    <xf numFmtId="0" fontId="14" fillId="0" borderId="55" xfId="0" applyFont="1" applyFill="1" applyBorder="1" applyAlignment="1">
      <alignment horizontal="center"/>
    </xf>
    <xf numFmtId="0" fontId="66" fillId="0" borderId="2" xfId="0" applyFont="1" applyFill="1" applyBorder="1"/>
    <xf numFmtId="0" fontId="66" fillId="0" borderId="9" xfId="0" applyFont="1" applyFill="1" applyBorder="1"/>
    <xf numFmtId="0" fontId="14" fillId="0" borderId="74" xfId="0" applyFont="1" applyFill="1" applyBorder="1" applyAlignment="1">
      <alignment horizontal="center"/>
    </xf>
    <xf numFmtId="0" fontId="78" fillId="0" borderId="9" xfId="0" applyFont="1" applyBorder="1"/>
    <xf numFmtId="0" fontId="61" fillId="0" borderId="13" xfId="0" applyFont="1" applyFill="1" applyBorder="1"/>
    <xf numFmtId="0" fontId="46" fillId="0" borderId="44" xfId="0" applyFont="1" applyBorder="1"/>
    <xf numFmtId="0" fontId="78" fillId="0" borderId="24" xfId="0" applyFont="1" applyBorder="1"/>
    <xf numFmtId="0" fontId="17" fillId="0" borderId="66" xfId="0" applyFont="1" applyBorder="1" applyAlignment="1"/>
    <xf numFmtId="0" fontId="32" fillId="0" borderId="82" xfId="0" applyFont="1" applyBorder="1" applyAlignment="1">
      <alignment horizontal="center"/>
    </xf>
    <xf numFmtId="0" fontId="14" fillId="0" borderId="66" xfId="0" applyFont="1" applyBorder="1" applyAlignment="1"/>
    <xf numFmtId="0" fontId="0" fillId="0" borderId="57" xfId="0" applyFill="1" applyBorder="1"/>
    <xf numFmtId="0" fontId="0" fillId="0" borderId="56" xfId="0" applyFill="1" applyBorder="1" applyAlignment="1">
      <alignment horizontal="center"/>
    </xf>
    <xf numFmtId="0" fontId="58" fillId="0" borderId="2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14" fillId="0" borderId="80" xfId="0" applyFont="1" applyBorder="1"/>
    <xf numFmtId="0" fontId="70" fillId="0" borderId="20" xfId="0" applyFont="1" applyBorder="1"/>
    <xf numFmtId="0" fontId="57" fillId="0" borderId="80" xfId="0" applyFont="1" applyBorder="1" applyAlignment="1">
      <alignment horizontal="left"/>
    </xf>
    <xf numFmtId="0" fontId="83" fillId="0" borderId="82" xfId="0" applyFont="1" applyBorder="1" applyAlignment="1">
      <alignment horizontal="left"/>
    </xf>
    <xf numFmtId="0" fontId="81" fillId="0" borderId="85" xfId="0" applyFont="1" applyBorder="1" applyAlignment="1">
      <alignment horizontal="left"/>
    </xf>
    <xf numFmtId="0" fontId="51" fillId="0" borderId="12" xfId="0" applyFont="1" applyBorder="1"/>
    <xf numFmtId="165" fontId="82" fillId="0" borderId="22" xfId="0" applyNumberFormat="1" applyFont="1" applyFill="1" applyBorder="1" applyAlignment="1">
      <alignment horizontal="left"/>
    </xf>
    <xf numFmtId="0" fontId="32" fillId="0" borderId="84" xfId="0" applyFont="1" applyBorder="1" applyAlignment="1">
      <alignment horizontal="left"/>
    </xf>
    <xf numFmtId="0" fontId="2" fillId="0" borderId="74" xfId="0" applyFont="1" applyFill="1" applyBorder="1" applyAlignment="1">
      <alignment horizontal="left"/>
    </xf>
    <xf numFmtId="0" fontId="0" fillId="0" borderId="17" xfId="0" applyBorder="1" applyAlignment="1">
      <alignment horizontal="right"/>
    </xf>
    <xf numFmtId="0" fontId="66" fillId="0" borderId="3" xfId="0" applyFont="1" applyFill="1" applyBorder="1"/>
    <xf numFmtId="0" fontId="17" fillId="0" borderId="66" xfId="0" applyFont="1" applyBorder="1"/>
    <xf numFmtId="0" fontId="14" fillId="0" borderId="66" xfId="0" applyFont="1" applyFill="1" applyBorder="1" applyAlignment="1">
      <alignment horizontal="left"/>
    </xf>
    <xf numFmtId="0" fontId="14" fillId="0" borderId="67" xfId="0" applyFont="1" applyFill="1" applyBorder="1" applyAlignment="1">
      <alignment horizontal="left"/>
    </xf>
    <xf numFmtId="0" fontId="51" fillId="0" borderId="24" xfId="0" applyFont="1" applyFill="1" applyBorder="1"/>
    <xf numFmtId="0" fontId="27" fillId="0" borderId="7" xfId="0" applyFont="1" applyFill="1" applyBorder="1" applyAlignment="1">
      <alignment horizontal="left"/>
    </xf>
    <xf numFmtId="0" fontId="14" fillId="0" borderId="83" xfId="0" applyFont="1" applyBorder="1" applyAlignment="1"/>
    <xf numFmtId="164" fontId="14" fillId="0" borderId="86" xfId="0" applyNumberFormat="1" applyFont="1" applyFill="1" applyBorder="1" applyAlignment="1">
      <alignment horizontal="center"/>
    </xf>
    <xf numFmtId="0" fontId="45" fillId="0" borderId="58" xfId="0" applyFont="1" applyBorder="1"/>
    <xf numFmtId="2" fontId="45" fillId="0" borderId="80" xfId="0" applyNumberFormat="1" applyFont="1" applyBorder="1" applyAlignment="1">
      <alignment horizontal="left"/>
    </xf>
    <xf numFmtId="2" fontId="75" fillId="0" borderId="82" xfId="0" applyNumberFormat="1" applyFont="1" applyBorder="1" applyAlignment="1">
      <alignment horizontal="left"/>
    </xf>
    <xf numFmtId="0" fontId="8" fillId="0" borderId="14" xfId="0" applyFont="1" applyBorder="1"/>
    <xf numFmtId="0" fontId="58" fillId="0" borderId="14" xfId="0" applyFont="1" applyBorder="1" applyAlignment="1">
      <alignment horizontal="left"/>
    </xf>
    <xf numFmtId="0" fontId="32" fillId="0" borderId="74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80" fillId="0" borderId="80" xfId="0" applyFont="1" applyBorder="1" applyAlignment="1">
      <alignment horizontal="left"/>
    </xf>
    <xf numFmtId="0" fontId="70" fillId="0" borderId="21" xfId="0" applyFont="1" applyBorder="1"/>
    <xf numFmtId="0" fontId="70" fillId="0" borderId="80" xfId="0" applyFont="1" applyBorder="1"/>
    <xf numFmtId="0" fontId="75" fillId="0" borderId="0" xfId="0" applyFont="1" applyBorder="1" applyAlignment="1">
      <alignment horizontal="left"/>
    </xf>
    <xf numFmtId="0" fontId="1" fillId="0" borderId="14" xfId="0" applyFont="1" applyBorder="1"/>
    <xf numFmtId="0" fontId="99" fillId="0" borderId="14" xfId="0" applyFont="1" applyBorder="1"/>
    <xf numFmtId="0" fontId="54" fillId="0" borderId="2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81" fillId="0" borderId="28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2" fillId="0" borderId="3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80" xfId="0" applyFont="1" applyFill="1" applyBorder="1"/>
    <xf numFmtId="0" fontId="0" fillId="0" borderId="17" xfId="0" applyFill="1" applyBorder="1" applyAlignment="1">
      <alignment horizontal="right"/>
    </xf>
    <xf numFmtId="0" fontId="71" fillId="0" borderId="71" xfId="0" applyFont="1" applyFill="1" applyBorder="1"/>
    <xf numFmtId="0" fontId="47" fillId="0" borderId="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7" fillId="0" borderId="13" xfId="0" applyFont="1" applyBorder="1"/>
    <xf numFmtId="0" fontId="69" fillId="0" borderId="0" xfId="0" applyFont="1" applyBorder="1"/>
    <xf numFmtId="0" fontId="59" fillId="0" borderId="0" xfId="0" applyFont="1" applyBorder="1" applyAlignment="1">
      <alignment horizontal="left"/>
    </xf>
    <xf numFmtId="0" fontId="61" fillId="0" borderId="16" xfId="0" applyFont="1" applyBorder="1"/>
    <xf numFmtId="0" fontId="32" fillId="0" borderId="17" xfId="0" applyFont="1" applyBorder="1"/>
    <xf numFmtId="0" fontId="32" fillId="0" borderId="10" xfId="0" applyFont="1" applyBorder="1"/>
    <xf numFmtId="0" fontId="32" fillId="0" borderId="12" xfId="0" applyFont="1" applyBorder="1"/>
    <xf numFmtId="167" fontId="14" fillId="0" borderId="80" xfId="0" applyNumberFormat="1" applyFont="1" applyBorder="1" applyAlignment="1">
      <alignment horizontal="left"/>
    </xf>
    <xf numFmtId="167" fontId="82" fillId="0" borderId="82" xfId="0" applyNumberFormat="1" applyFont="1" applyBorder="1" applyAlignment="1">
      <alignment horizontal="left"/>
    </xf>
    <xf numFmtId="2" fontId="82" fillId="0" borderId="82" xfId="0" applyNumberFormat="1" applyFont="1" applyBorder="1" applyAlignment="1">
      <alignment horizontal="left"/>
    </xf>
    <xf numFmtId="0" fontId="102" fillId="0" borderId="0" xfId="0" applyFont="1" applyBorder="1" applyAlignment="1">
      <alignment horizontal="left"/>
    </xf>
    <xf numFmtId="0" fontId="0" fillId="0" borderId="79" xfId="0" applyBorder="1"/>
    <xf numFmtId="0" fontId="0" fillId="0" borderId="75" xfId="0" applyBorder="1"/>
    <xf numFmtId="0" fontId="1" fillId="0" borderId="16" xfId="0" applyFont="1" applyBorder="1"/>
    <xf numFmtId="0" fontId="46" fillId="0" borderId="3" xfId="0" applyFont="1" applyBorder="1"/>
    <xf numFmtId="0" fontId="46" fillId="0" borderId="17" xfId="0" applyFont="1" applyBorder="1"/>
    <xf numFmtId="0" fontId="46" fillId="0" borderId="10" xfId="0" applyFont="1" applyBorder="1"/>
    <xf numFmtId="0" fontId="46" fillId="0" borderId="12" xfId="0" applyFont="1" applyBorder="1"/>
    <xf numFmtId="0" fontId="21" fillId="0" borderId="39" xfId="0" applyFont="1" applyBorder="1" applyAlignment="1">
      <alignment horizontal="center"/>
    </xf>
    <xf numFmtId="0" fontId="75" fillId="0" borderId="85" xfId="0" applyFont="1" applyBorder="1" applyAlignment="1">
      <alignment horizontal="left"/>
    </xf>
    <xf numFmtId="0" fontId="78" fillId="0" borderId="17" xfId="0" applyFont="1" applyFill="1" applyBorder="1"/>
    <xf numFmtId="2" fontId="0" fillId="0" borderId="0" xfId="0" applyNumberFormat="1"/>
    <xf numFmtId="0" fontId="104" fillId="0" borderId="0" xfId="0" applyFont="1" applyFill="1" applyBorder="1" applyAlignment="1">
      <alignment horizontal="left"/>
    </xf>
    <xf numFmtId="0" fontId="61" fillId="0" borderId="65" xfId="0" applyFont="1" applyBorder="1"/>
    <xf numFmtId="164" fontId="14" fillId="0" borderId="60" xfId="0" applyNumberFormat="1" applyFont="1" applyBorder="1" applyAlignment="1">
      <alignment horizontal="center"/>
    </xf>
    <xf numFmtId="49" fontId="14" fillId="0" borderId="54" xfId="0" applyNumberFormat="1" applyFont="1" applyBorder="1" applyAlignment="1">
      <alignment horizontal="left"/>
    </xf>
    <xf numFmtId="0" fontId="51" fillId="0" borderId="33" xfId="0" applyFont="1" applyFill="1" applyBorder="1" applyAlignment="1"/>
    <xf numFmtId="0" fontId="51" fillId="0" borderId="12" xfId="0" applyFont="1" applyFill="1" applyBorder="1"/>
    <xf numFmtId="0" fontId="2" fillId="0" borderId="66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09" fillId="0" borderId="17" xfId="0" applyFont="1" applyFill="1" applyBorder="1" applyAlignment="1">
      <alignment horizontal="left"/>
    </xf>
    <xf numFmtId="0" fontId="51" fillId="0" borderId="33" xfId="0" applyFont="1" applyBorder="1" applyAlignment="1">
      <alignment horizontal="left"/>
    </xf>
    <xf numFmtId="0" fontId="100" fillId="0" borderId="66" xfId="0" applyFont="1" applyBorder="1"/>
    <xf numFmtId="0" fontId="2" fillId="0" borderId="38" xfId="0" applyFont="1" applyBorder="1" applyAlignment="1">
      <alignment horizontal="left"/>
    </xf>
    <xf numFmtId="0" fontId="2" fillId="0" borderId="76" xfId="0" applyFont="1" applyBorder="1" applyAlignment="1">
      <alignment horizontal="center"/>
    </xf>
    <xf numFmtId="0" fontId="21" fillId="0" borderId="76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40" xfId="0" applyFont="1" applyBorder="1"/>
    <xf numFmtId="0" fontId="110" fillId="0" borderId="2" xfId="0" applyFont="1" applyBorder="1" applyAlignment="1">
      <alignment horizontal="left"/>
    </xf>
    <xf numFmtId="164" fontId="14" fillId="0" borderId="66" xfId="0" applyNumberFormat="1" applyFont="1" applyFill="1" applyBorder="1" applyAlignment="1">
      <alignment horizontal="left"/>
    </xf>
    <xf numFmtId="0" fontId="61" fillId="0" borderId="14" xfId="0" applyFont="1" applyBorder="1"/>
    <xf numFmtId="0" fontId="80" fillId="0" borderId="0" xfId="0" applyFont="1" applyBorder="1" applyAlignment="1">
      <alignment horizontal="left"/>
    </xf>
    <xf numFmtId="0" fontId="48" fillId="0" borderId="0" xfId="0" applyFont="1"/>
    <xf numFmtId="0" fontId="78" fillId="0" borderId="85" xfId="0" applyFont="1" applyBorder="1" applyAlignment="1">
      <alignment horizontal="left"/>
    </xf>
    <xf numFmtId="0" fontId="67" fillId="0" borderId="0" xfId="0" applyFont="1" applyBorder="1"/>
    <xf numFmtId="0" fontId="110" fillId="0" borderId="16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9" fontId="32" fillId="0" borderId="0" xfId="0" applyNumberFormat="1" applyFont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47" fillId="0" borderId="24" xfId="0" applyFont="1" applyBorder="1"/>
    <xf numFmtId="0" fontId="8" fillId="0" borderId="25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17" fillId="0" borderId="70" xfId="0" applyFont="1" applyBorder="1" applyAlignment="1">
      <alignment horizontal="right"/>
    </xf>
    <xf numFmtId="0" fontId="47" fillId="0" borderId="24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14" fillId="0" borderId="87" xfId="0" applyFont="1" applyBorder="1" applyAlignment="1">
      <alignment horizontal="right"/>
    </xf>
    <xf numFmtId="2" fontId="35" fillId="0" borderId="24" xfId="0" applyNumberFormat="1" applyFont="1" applyBorder="1" applyAlignment="1">
      <alignment horizontal="center" vertical="center" wrapText="1"/>
    </xf>
    <xf numFmtId="1" fontId="35" fillId="0" borderId="60" xfId="0" applyNumberFormat="1" applyFont="1" applyBorder="1" applyAlignment="1">
      <alignment horizontal="center"/>
    </xf>
    <xf numFmtId="0" fontId="14" fillId="0" borderId="52" xfId="0" applyFont="1" applyBorder="1" applyAlignment="1">
      <alignment horizontal="right"/>
    </xf>
    <xf numFmtId="0" fontId="17" fillId="0" borderId="52" xfId="0" applyFont="1" applyBorder="1" applyAlignment="1">
      <alignment horizontal="right"/>
    </xf>
    <xf numFmtId="0" fontId="24" fillId="0" borderId="24" xfId="0" applyFont="1" applyBorder="1" applyAlignment="1">
      <alignment horizontal="center" vertical="center"/>
    </xf>
    <xf numFmtId="0" fontId="2" fillId="0" borderId="81" xfId="0" applyFont="1" applyBorder="1"/>
    <xf numFmtId="0" fontId="2" fillId="0" borderId="70" xfId="0" applyFont="1" applyBorder="1" applyAlignment="1">
      <alignment horizontal="center"/>
    </xf>
    <xf numFmtId="0" fontId="14" fillId="0" borderId="70" xfId="0" applyFont="1" applyBorder="1" applyAlignment="1">
      <alignment horizontal="right"/>
    </xf>
    <xf numFmtId="2" fontId="16" fillId="0" borderId="24" xfId="0" applyNumberFormat="1" applyFont="1" applyBorder="1" applyAlignment="1">
      <alignment horizontal="center" vertical="center" wrapText="1"/>
    </xf>
    <xf numFmtId="1" fontId="35" fillId="0" borderId="71" xfId="0" applyNumberFormat="1" applyFont="1" applyBorder="1" applyAlignment="1">
      <alignment horizontal="center"/>
    </xf>
    <xf numFmtId="0" fontId="2" fillId="0" borderId="79" xfId="0" applyFont="1" applyBorder="1"/>
    <xf numFmtId="0" fontId="2" fillId="0" borderId="89" xfId="0" applyFont="1" applyBorder="1" applyAlignment="1">
      <alignment horizontal="center"/>
    </xf>
    <xf numFmtId="0" fontId="14" fillId="0" borderId="89" xfId="0" applyFont="1" applyBorder="1" applyAlignment="1">
      <alignment horizontal="right"/>
    </xf>
    <xf numFmtId="0" fontId="8" fillId="0" borderId="24" xfId="0" applyFont="1" applyBorder="1" applyAlignment="1">
      <alignment horizontal="left"/>
    </xf>
    <xf numFmtId="2" fontId="34" fillId="0" borderId="16" xfId="0" applyNumberFormat="1" applyFont="1" applyBorder="1" applyAlignment="1">
      <alignment horizontal="center" vertical="center"/>
    </xf>
    <xf numFmtId="166" fontId="34" fillId="0" borderId="38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48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70" xfId="0" applyBorder="1" applyAlignment="1">
      <alignment horizontal="center"/>
    </xf>
    <xf numFmtId="0" fontId="55" fillId="0" borderId="81" xfId="0" applyFont="1" applyBorder="1" applyAlignment="1">
      <alignment horizontal="left"/>
    </xf>
    <xf numFmtId="0" fontId="21" fillId="0" borderId="70" xfId="0" applyFont="1" applyBorder="1" applyAlignment="1">
      <alignment horizontal="center"/>
    </xf>
    <xf numFmtId="49" fontId="14" fillId="0" borderId="70" xfId="0" applyNumberFormat="1" applyFont="1" applyBorder="1" applyAlignment="1">
      <alignment horizontal="right"/>
    </xf>
    <xf numFmtId="0" fontId="0" fillId="0" borderId="89" xfId="0" applyBorder="1" applyAlignment="1">
      <alignment horizontal="center"/>
    </xf>
    <xf numFmtId="164" fontId="14" fillId="0" borderId="89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2" fontId="34" fillId="0" borderId="40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7" fillId="0" borderId="2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7" fillId="0" borderId="9" xfId="0" applyFont="1" applyBorder="1"/>
    <xf numFmtId="0" fontId="8" fillId="0" borderId="12" xfId="0" applyFont="1" applyBorder="1" applyAlignment="1">
      <alignment horizontal="center"/>
    </xf>
    <xf numFmtId="1" fontId="35" fillId="0" borderId="51" xfId="0" applyNumberFormat="1" applyFont="1" applyBorder="1" applyAlignment="1">
      <alignment horizontal="center"/>
    </xf>
    <xf numFmtId="0" fontId="17" fillId="0" borderId="51" xfId="0" applyFont="1" applyBorder="1" applyAlignment="1">
      <alignment horizontal="right"/>
    </xf>
    <xf numFmtId="1" fontId="112" fillId="0" borderId="52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71" xfId="0" applyFont="1" applyBorder="1"/>
    <xf numFmtId="1" fontId="112" fillId="0" borderId="87" xfId="0" applyNumberFormat="1" applyFont="1" applyBorder="1" applyAlignment="1">
      <alignment horizontal="center"/>
    </xf>
    <xf numFmtId="1" fontId="112" fillId="0" borderId="70" xfId="0" applyNumberFormat="1" applyFont="1" applyBorder="1" applyAlignment="1">
      <alignment horizontal="center"/>
    </xf>
    <xf numFmtId="0" fontId="2" fillId="0" borderId="86" xfId="0" applyFont="1" applyBorder="1"/>
    <xf numFmtId="1" fontId="35" fillId="0" borderId="2" xfId="0" applyNumberFormat="1" applyFont="1" applyBorder="1" applyAlignment="1">
      <alignment horizontal="center"/>
    </xf>
    <xf numFmtId="1" fontId="35" fillId="0" borderId="70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1" fontId="35" fillId="0" borderId="87" xfId="0" applyNumberFormat="1" applyFont="1" applyBorder="1" applyAlignment="1">
      <alignment horizontal="center"/>
    </xf>
    <xf numFmtId="0" fontId="0" fillId="0" borderId="52" xfId="0" applyBorder="1" applyAlignment="1">
      <alignment horizontal="left"/>
    </xf>
    <xf numFmtId="1" fontId="55" fillId="0" borderId="52" xfId="0" applyNumberFormat="1" applyFont="1" applyBorder="1" applyAlignment="1">
      <alignment horizontal="center"/>
    </xf>
    <xf numFmtId="0" fontId="0" fillId="0" borderId="52" xfId="0" applyBorder="1" applyAlignment="1">
      <alignment horizontal="right"/>
    </xf>
    <xf numFmtId="0" fontId="2" fillId="0" borderId="74" xfId="0" applyFont="1" applyBorder="1"/>
    <xf numFmtId="0" fontId="2" fillId="0" borderId="75" xfId="0" applyFont="1" applyBorder="1"/>
    <xf numFmtId="164" fontId="14" fillId="0" borderId="52" xfId="0" applyNumberFormat="1" applyFont="1" applyBorder="1" applyAlignment="1">
      <alignment horizontal="right"/>
    </xf>
    <xf numFmtId="0" fontId="0" fillId="0" borderId="71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55" fillId="0" borderId="5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7" fillId="0" borderId="70" xfId="0" applyFont="1" applyBorder="1"/>
    <xf numFmtId="0" fontId="7" fillId="0" borderId="57" xfId="0" applyFont="1" applyBorder="1" applyAlignment="1">
      <alignment horizontal="center"/>
    </xf>
    <xf numFmtId="0" fontId="32" fillId="0" borderId="71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" fillId="0" borderId="89" xfId="0" applyFont="1" applyBorder="1"/>
    <xf numFmtId="0" fontId="0" fillId="0" borderId="32" xfId="0" applyBorder="1" applyAlignment="1">
      <alignment horizontal="left"/>
    </xf>
    <xf numFmtId="0" fontId="47" fillId="0" borderId="25" xfId="0" applyFont="1" applyBorder="1" applyAlignment="1">
      <alignment horizontal="left"/>
    </xf>
    <xf numFmtId="0" fontId="72" fillId="0" borderId="66" xfId="0" applyFont="1" applyBorder="1" applyAlignment="1">
      <alignment horizontal="center"/>
    </xf>
    <xf numFmtId="0" fontId="21" fillId="0" borderId="76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7" fillId="0" borderId="2" xfId="0" applyFont="1" applyBorder="1" applyAlignment="1">
      <alignment horizontal="center"/>
    </xf>
    <xf numFmtId="0" fontId="35" fillId="0" borderId="17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35" fillId="0" borderId="25" xfId="0" applyFont="1" applyBorder="1" applyAlignment="1">
      <alignment horizontal="right"/>
    </xf>
    <xf numFmtId="0" fontId="51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166" fontId="0" fillId="0" borderId="64" xfId="0" applyNumberFormat="1" applyBorder="1"/>
    <xf numFmtId="0" fontId="35" fillId="0" borderId="0" xfId="0" applyFont="1" applyAlignment="1">
      <alignment horizontal="right"/>
    </xf>
    <xf numFmtId="166" fontId="0" fillId="0" borderId="82" xfId="0" applyNumberFormat="1" applyBorder="1"/>
    <xf numFmtId="2" fontId="39" fillId="6" borderId="80" xfId="0" applyNumberFormat="1" applyFont="1" applyFill="1" applyBorder="1" applyAlignment="1">
      <alignment horizontal="center"/>
    </xf>
    <xf numFmtId="9" fontId="16" fillId="4" borderId="76" xfId="0" applyNumberFormat="1" applyFont="1" applyFill="1" applyBorder="1" applyAlignment="1">
      <alignment horizontal="center"/>
    </xf>
    <xf numFmtId="2" fontId="35" fillId="0" borderId="0" xfId="0" applyNumberFormat="1" applyFont="1"/>
    <xf numFmtId="0" fontId="35" fillId="0" borderId="81" xfId="0" applyFont="1" applyBorder="1" applyAlignment="1">
      <alignment horizontal="right"/>
    </xf>
    <xf numFmtId="1" fontId="35" fillId="0" borderId="80" xfId="0" applyNumberFormat="1" applyFont="1" applyBorder="1" applyAlignment="1">
      <alignment horizontal="center"/>
    </xf>
    <xf numFmtId="166" fontId="0" fillId="0" borderId="85" xfId="0" applyNumberFormat="1" applyBorder="1"/>
    <xf numFmtId="0" fontId="0" fillId="3" borderId="86" xfId="0" applyFill="1" applyBorder="1"/>
    <xf numFmtId="0" fontId="40" fillId="3" borderId="79" xfId="0" applyFont="1" applyFill="1" applyBorder="1" applyAlignment="1">
      <alignment horizontal="right"/>
    </xf>
    <xf numFmtId="166" fontId="0" fillId="0" borderId="28" xfId="0" applyNumberFormat="1" applyBorder="1"/>
    <xf numFmtId="0" fontId="3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7" fillId="0" borderId="26" xfId="0" applyFont="1" applyBorder="1"/>
    <xf numFmtId="0" fontId="7" fillId="0" borderId="64" xfId="0" applyFont="1" applyBorder="1"/>
    <xf numFmtId="0" fontId="2" fillId="0" borderId="24" xfId="0" applyFont="1" applyBorder="1" applyAlignment="1">
      <alignment horizontal="center"/>
    </xf>
    <xf numFmtId="0" fontId="7" fillId="0" borderId="28" xfId="0" applyFont="1" applyBorder="1"/>
    <xf numFmtId="0" fontId="0" fillId="0" borderId="32" xfId="0" applyBorder="1" applyAlignment="1">
      <alignment horizontal="center"/>
    </xf>
    <xf numFmtId="0" fontId="7" fillId="0" borderId="21" xfId="0" applyFont="1" applyBorder="1"/>
    <xf numFmtId="0" fontId="2" fillId="0" borderId="46" xfId="0" applyFont="1" applyBorder="1"/>
    <xf numFmtId="0" fontId="0" fillId="0" borderId="86" xfId="0" applyBorder="1" applyAlignment="1">
      <alignment horizontal="center"/>
    </xf>
    <xf numFmtId="0" fontId="7" fillId="0" borderId="68" xfId="0" applyFont="1" applyBorder="1"/>
    <xf numFmtId="0" fontId="2" fillId="0" borderId="9" xfId="0" applyFont="1" applyBorder="1" applyAlignment="1">
      <alignment horizontal="center"/>
    </xf>
    <xf numFmtId="0" fontId="0" fillId="0" borderId="58" xfId="0" applyBorder="1"/>
    <xf numFmtId="9" fontId="0" fillId="0" borderId="58" xfId="0" applyNumberFormat="1" applyBorder="1"/>
    <xf numFmtId="0" fontId="0" fillId="0" borderId="65" xfId="0" applyFont="1" applyBorder="1"/>
    <xf numFmtId="0" fontId="0" fillId="0" borderId="45" xfId="0" applyFont="1" applyBorder="1" applyAlignment="1">
      <alignment horizontal="center"/>
    </xf>
    <xf numFmtId="0" fontId="0" fillId="0" borderId="88" xfId="0" applyFont="1" applyBorder="1"/>
    <xf numFmtId="0" fontId="0" fillId="0" borderId="15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32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0" fontId="105" fillId="0" borderId="0" xfId="0" applyFont="1" applyFill="1" applyBorder="1" applyAlignment="1">
      <alignment horizontal="left"/>
    </xf>
    <xf numFmtId="0" fontId="92" fillId="0" borderId="0" xfId="0" applyFont="1" applyFill="1" applyBorder="1" applyAlignment="1">
      <alignment horizontal="left"/>
    </xf>
    <xf numFmtId="165" fontId="47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3" fillId="0" borderId="0" xfId="0" applyFont="1" applyFill="1" applyBorder="1"/>
    <xf numFmtId="165" fontId="55" fillId="0" borderId="0" xfId="0" applyNumberFormat="1" applyFont="1" applyFill="1" applyBorder="1"/>
    <xf numFmtId="0" fontId="92" fillId="0" borderId="0" xfId="0" applyFont="1" applyFill="1" applyBorder="1"/>
    <xf numFmtId="2" fontId="47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/>
    <xf numFmtId="167" fontId="21" fillId="0" borderId="0" xfId="0" applyNumberFormat="1" applyFont="1" applyFill="1" applyBorder="1" applyAlignment="1">
      <alignment horizontal="center"/>
    </xf>
    <xf numFmtId="0" fontId="94" fillId="0" borderId="0" xfId="0" applyFont="1" applyFill="1" applyBorder="1"/>
    <xf numFmtId="0" fontId="95" fillId="0" borderId="0" xfId="0" applyFont="1" applyFill="1" applyBorder="1"/>
    <xf numFmtId="2" fontId="78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left"/>
    </xf>
    <xf numFmtId="2" fontId="80" fillId="0" borderId="0" xfId="0" applyNumberFormat="1" applyFont="1" applyFill="1" applyBorder="1" applyAlignment="1">
      <alignment horizontal="left"/>
    </xf>
    <xf numFmtId="166" fontId="21" fillId="0" borderId="0" xfId="0" applyNumberFormat="1" applyFont="1" applyFill="1" applyBorder="1"/>
    <xf numFmtId="167" fontId="2" fillId="0" borderId="0" xfId="0" applyNumberFormat="1" applyFont="1" applyFill="1" applyBorder="1"/>
    <xf numFmtId="166" fontId="47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/>
    <xf numFmtId="1" fontId="21" fillId="0" borderId="0" xfId="0" applyNumberFormat="1" applyFont="1" applyFill="1" applyBorder="1" applyAlignment="1">
      <alignment horizontal="left"/>
    </xf>
    <xf numFmtId="0" fontId="43" fillId="0" borderId="0" xfId="0" applyFont="1" applyFill="1" applyBorder="1"/>
    <xf numFmtId="0" fontId="52" fillId="0" borderId="0" xfId="0" applyFont="1" applyFill="1" applyBorder="1"/>
    <xf numFmtId="168" fontId="49" fillId="0" borderId="0" xfId="0" applyNumberFormat="1" applyFont="1" applyFill="1" applyBorder="1"/>
    <xf numFmtId="1" fontId="76" fillId="0" borderId="0" xfId="0" applyNumberFormat="1" applyFont="1" applyFill="1" applyBorder="1" applyAlignment="1">
      <alignment horizontal="left"/>
    </xf>
    <xf numFmtId="0" fontId="57" fillId="0" borderId="0" xfId="0" applyFont="1" applyFill="1" applyBorder="1"/>
    <xf numFmtId="165" fontId="21" fillId="0" borderId="0" xfId="0" applyNumberFormat="1" applyFont="1" applyFill="1" applyBorder="1"/>
    <xf numFmtId="1" fontId="73" fillId="0" borderId="0" xfId="0" applyNumberFormat="1" applyFont="1" applyFill="1" applyBorder="1"/>
    <xf numFmtId="1" fontId="21" fillId="0" borderId="0" xfId="0" applyNumberFormat="1" applyFont="1" applyFill="1" applyBorder="1"/>
    <xf numFmtId="0" fontId="25" fillId="0" borderId="0" xfId="0" applyFont="1" applyFill="1" applyBorder="1" applyAlignment="1">
      <alignment vertical="center"/>
    </xf>
    <xf numFmtId="167" fontId="0" fillId="0" borderId="0" xfId="0" applyNumberFormat="1" applyFill="1" applyBorder="1"/>
    <xf numFmtId="0" fontId="111" fillId="0" borderId="0" xfId="0" applyFont="1" applyFill="1" applyBorder="1" applyAlignment="1">
      <alignment vertical="center"/>
    </xf>
    <xf numFmtId="168" fontId="21" fillId="0" borderId="0" xfId="0" applyNumberFormat="1" applyFont="1" applyFill="1" applyBorder="1"/>
    <xf numFmtId="2" fontId="23" fillId="0" borderId="0" xfId="0" applyNumberFormat="1" applyFont="1" applyFill="1" applyBorder="1"/>
    <xf numFmtId="0" fontId="14" fillId="0" borderId="39" xfId="0" applyFont="1" applyFill="1" applyBorder="1" applyAlignment="1">
      <alignment horizontal="center"/>
    </xf>
    <xf numFmtId="0" fontId="0" fillId="0" borderId="0" xfId="0" applyFont="1" applyBorder="1" applyAlignment="1"/>
    <xf numFmtId="0" fontId="46" fillId="0" borderId="0" xfId="0" applyFont="1" applyBorder="1" applyAlignment="1">
      <alignment horizontal="left"/>
    </xf>
    <xf numFmtId="0" fontId="66" fillId="0" borderId="0" xfId="0" applyFont="1" applyBorder="1"/>
    <xf numFmtId="166" fontId="14" fillId="0" borderId="0" xfId="0" applyNumberFormat="1" applyFont="1" applyBorder="1" applyAlignment="1">
      <alignment horizontal="left"/>
    </xf>
    <xf numFmtId="2" fontId="21" fillId="0" borderId="0" xfId="0" applyNumberFormat="1" applyFont="1" applyBorder="1" applyAlignment="1">
      <alignment horizontal="left"/>
    </xf>
    <xf numFmtId="9" fontId="0" fillId="0" borderId="0" xfId="0" applyNumberFormat="1" applyBorder="1"/>
    <xf numFmtId="166" fontId="21" fillId="0" borderId="0" xfId="0" applyNumberFormat="1" applyFont="1" applyFill="1" applyBorder="1" applyAlignment="1">
      <alignment horizontal="left"/>
    </xf>
    <xf numFmtId="0" fontId="61" fillId="0" borderId="0" xfId="0" applyFont="1" applyBorder="1"/>
    <xf numFmtId="2" fontId="70" fillId="0" borderId="0" xfId="0" applyNumberFormat="1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4" fillId="0" borderId="0" xfId="0" applyFont="1" applyBorder="1"/>
    <xf numFmtId="2" fontId="74" fillId="0" borderId="0" xfId="0" applyNumberFormat="1" applyFont="1" applyBorder="1" applyAlignment="1">
      <alignment horizontal="left"/>
    </xf>
    <xf numFmtId="0" fontId="106" fillId="0" borderId="0" xfId="0" applyFont="1" applyBorder="1"/>
    <xf numFmtId="0" fontId="65" fillId="0" borderId="0" xfId="0" applyFont="1" applyBorder="1"/>
    <xf numFmtId="0" fontId="0" fillId="0" borderId="33" xfId="0" applyFill="1" applyBorder="1"/>
    <xf numFmtId="0" fontId="2" fillId="0" borderId="11" xfId="0" applyFont="1" applyFill="1" applyBorder="1"/>
    <xf numFmtId="0" fontId="0" fillId="0" borderId="12" xfId="0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center"/>
    </xf>
    <xf numFmtId="0" fontId="21" fillId="0" borderId="82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51" fillId="0" borderId="73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46" fillId="0" borderId="39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1" fontId="37" fillId="0" borderId="22" xfId="0" applyNumberFormat="1" applyFont="1" applyBorder="1" applyAlignment="1">
      <alignment horizontal="center"/>
    </xf>
    <xf numFmtId="0" fontId="38" fillId="0" borderId="82" xfId="0" applyFont="1" applyBorder="1" applyAlignment="1">
      <alignment horizontal="right"/>
    </xf>
    <xf numFmtId="1" fontId="35" fillId="0" borderId="82" xfId="0" applyNumberFormat="1" applyFont="1" applyBorder="1" applyAlignment="1">
      <alignment horizontal="center"/>
    </xf>
    <xf numFmtId="1" fontId="35" fillId="0" borderId="52" xfId="0" applyNumberFormat="1" applyFont="1" applyBorder="1" applyAlignment="1">
      <alignment horizontal="center"/>
    </xf>
    <xf numFmtId="0" fontId="2" fillId="0" borderId="57" xfId="0" applyFont="1" applyBorder="1"/>
    <xf numFmtId="0" fontId="2" fillId="0" borderId="54" xfId="0" applyFont="1" applyBorder="1"/>
    <xf numFmtId="0" fontId="14" fillId="0" borderId="0" xfId="0" applyFont="1" applyBorder="1" applyAlignment="1">
      <alignment horizontal="right"/>
    </xf>
    <xf numFmtId="0" fontId="14" fillId="0" borderId="54" xfId="0" applyFont="1" applyFill="1" applyBorder="1" applyAlignment="1">
      <alignment horizontal="center"/>
    </xf>
    <xf numFmtId="0" fontId="14" fillId="0" borderId="84" xfId="0" applyFont="1" applyFill="1" applyBorder="1" applyAlignment="1">
      <alignment horizontal="center"/>
    </xf>
    <xf numFmtId="1" fontId="35" fillId="0" borderId="89" xfId="0" applyNumberFormat="1" applyFont="1" applyBorder="1" applyAlignment="1">
      <alignment horizontal="center"/>
    </xf>
    <xf numFmtId="0" fontId="17" fillId="0" borderId="83" xfId="0" applyFont="1" applyBorder="1"/>
    <xf numFmtId="0" fontId="32" fillId="0" borderId="58" xfId="0" applyFont="1" applyBorder="1" applyAlignment="1">
      <alignment horizontal="left"/>
    </xf>
    <xf numFmtId="0" fontId="21" fillId="0" borderId="87" xfId="0" applyFont="1" applyBorder="1" applyAlignment="1">
      <alignment horizontal="center"/>
    </xf>
    <xf numFmtId="2" fontId="0" fillId="0" borderId="0" xfId="0" applyNumberFormat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2" fontId="18" fillId="0" borderId="36" xfId="0" applyNumberFormat="1" applyFont="1" applyBorder="1" applyAlignment="1">
      <alignment horizontal="center"/>
    </xf>
    <xf numFmtId="49" fontId="14" fillId="0" borderId="52" xfId="0" applyNumberFormat="1" applyFont="1" applyBorder="1" applyAlignment="1">
      <alignment horizontal="right"/>
    </xf>
    <xf numFmtId="0" fontId="17" fillId="0" borderId="83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/>
    </xf>
    <xf numFmtId="0" fontId="72" fillId="0" borderId="29" xfId="0" applyFont="1" applyBorder="1" applyAlignment="1">
      <alignment horizontal="center"/>
    </xf>
    <xf numFmtId="166" fontId="72" fillId="0" borderId="84" xfId="0" applyNumberFormat="1" applyFont="1" applyBorder="1" applyAlignment="1">
      <alignment horizontal="center"/>
    </xf>
    <xf numFmtId="1" fontId="35" fillId="0" borderId="33" xfId="0" applyNumberFormat="1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1" fontId="35" fillId="0" borderId="16" xfId="0" applyNumberFormat="1" applyFont="1" applyBorder="1" applyAlignment="1">
      <alignment horizontal="center"/>
    </xf>
    <xf numFmtId="1" fontId="114" fillId="2" borderId="70" xfId="0" applyNumberFormat="1" applyFont="1" applyFill="1" applyBorder="1" applyAlignment="1">
      <alignment horizontal="center"/>
    </xf>
    <xf numFmtId="0" fontId="2" fillId="0" borderId="27" xfId="0" applyFont="1" applyBorder="1"/>
    <xf numFmtId="0" fontId="54" fillId="0" borderId="74" xfId="0" applyFont="1" applyBorder="1" applyAlignment="1">
      <alignment horizontal="center"/>
    </xf>
    <xf numFmtId="49" fontId="14" fillId="0" borderId="66" xfId="0" applyNumberFormat="1" applyFont="1" applyFill="1" applyBorder="1" applyAlignment="1">
      <alignment horizontal="center"/>
    </xf>
    <xf numFmtId="0" fontId="38" fillId="0" borderId="71" xfId="0" applyFont="1" applyBorder="1" applyAlignment="1">
      <alignment horizontal="right"/>
    </xf>
    <xf numFmtId="0" fontId="38" fillId="0" borderId="73" xfId="0" applyFont="1" applyBorder="1" applyAlignment="1">
      <alignment horizontal="right"/>
    </xf>
    <xf numFmtId="0" fontId="38" fillId="0" borderId="80" xfId="0" applyFont="1" applyBorder="1" applyAlignment="1">
      <alignment horizontal="right"/>
    </xf>
    <xf numFmtId="0" fontId="14" fillId="0" borderId="54" xfId="0" applyFont="1" applyBorder="1"/>
    <xf numFmtId="0" fontId="14" fillId="0" borderId="5" xfId="0" applyFont="1" applyBorder="1"/>
    <xf numFmtId="1" fontId="39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/>
    </xf>
    <xf numFmtId="2" fontId="54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6" fontId="30" fillId="0" borderId="0" xfId="0" applyNumberFormat="1" applyFont="1" applyFill="1" applyBorder="1"/>
    <xf numFmtId="165" fontId="30" fillId="0" borderId="0" xfId="0" applyNumberFormat="1" applyFont="1" applyFill="1" applyBorder="1"/>
    <xf numFmtId="2" fontId="30" fillId="0" borderId="0" xfId="0" applyNumberFormat="1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165" fontId="29" fillId="0" borderId="0" xfId="0" applyNumberFormat="1" applyFont="1" applyFill="1" applyBorder="1"/>
    <xf numFmtId="166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165" fontId="39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2" fontId="8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164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2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6" fontId="77" fillId="0" borderId="0" xfId="0" applyNumberFormat="1" applyFont="1" applyFill="1" applyBorder="1"/>
    <xf numFmtId="2" fontId="77" fillId="0" borderId="0" xfId="0" applyNumberFormat="1" applyFont="1" applyFill="1" applyBorder="1"/>
    <xf numFmtId="165" fontId="17" fillId="0" borderId="0" xfId="0" applyNumberFormat="1" applyFont="1" applyFill="1" applyBorder="1" applyAlignment="1">
      <alignment horizontal="center"/>
    </xf>
    <xf numFmtId="166" fontId="2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 wrapText="1"/>
    </xf>
    <xf numFmtId="2" fontId="87" fillId="0" borderId="0" xfId="0" applyNumberFormat="1" applyFont="1" applyFill="1" applyBorder="1" applyAlignment="1">
      <alignment horizontal="center"/>
    </xf>
    <xf numFmtId="166" fontId="72" fillId="0" borderId="0" xfId="0" applyNumberFormat="1" applyFont="1" applyFill="1" applyBorder="1" applyAlignment="1">
      <alignment horizontal="center"/>
    </xf>
    <xf numFmtId="2" fontId="72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/>
    <xf numFmtId="2" fontId="60" fillId="0" borderId="0" xfId="0" applyNumberFormat="1" applyFont="1" applyFill="1" applyBorder="1" applyAlignment="1">
      <alignment horizontal="center"/>
    </xf>
    <xf numFmtId="0" fontId="71" fillId="0" borderId="0" xfId="0" applyFont="1" applyFill="1" applyBorder="1"/>
    <xf numFmtId="0" fontId="7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66" fontId="93" fillId="0" borderId="0" xfId="0" applyNumberFormat="1" applyFont="1" applyFill="1" applyBorder="1" applyAlignment="1">
      <alignment horizontal="center"/>
    </xf>
    <xf numFmtId="165" fontId="93" fillId="0" borderId="0" xfId="0" applyNumberFormat="1" applyFont="1" applyFill="1" applyBorder="1" applyAlignment="1">
      <alignment horizontal="center"/>
    </xf>
    <xf numFmtId="2" fontId="93" fillId="0" borderId="0" xfId="0" applyNumberFormat="1" applyFont="1" applyFill="1" applyBorder="1" applyAlignment="1">
      <alignment horizontal="center"/>
    </xf>
    <xf numFmtId="166" fontId="34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" fontId="11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left"/>
    </xf>
    <xf numFmtId="2" fontId="35" fillId="0" borderId="0" xfId="0" applyNumberFormat="1" applyFont="1" applyFill="1" applyBorder="1" applyAlignment="1">
      <alignment horizontal="center"/>
    </xf>
    <xf numFmtId="9" fontId="35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9" fontId="16" fillId="0" borderId="0" xfId="0" applyNumberFormat="1" applyFont="1" applyFill="1" applyBorder="1" applyAlignment="1">
      <alignment horizontal="center"/>
    </xf>
    <xf numFmtId="166" fontId="91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2" fontId="37" fillId="0" borderId="0" xfId="0" applyNumberFormat="1" applyFont="1" applyFill="1" applyBorder="1" applyAlignment="1">
      <alignment horizontal="center"/>
    </xf>
    <xf numFmtId="166" fontId="97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76" fillId="0" borderId="26" xfId="0" applyFont="1" applyBorder="1" applyAlignment="1">
      <alignment horizontal="left"/>
    </xf>
    <xf numFmtId="0" fontId="8" fillId="0" borderId="13" xfId="0" applyFont="1" applyFill="1" applyBorder="1"/>
    <xf numFmtId="0" fontId="21" fillId="0" borderId="71" xfId="0" applyFont="1" applyBorder="1"/>
    <xf numFmtId="0" fontId="45" fillId="7" borderId="80" xfId="0" applyFont="1" applyFill="1" applyBorder="1"/>
    <xf numFmtId="0" fontId="0" fillId="7" borderId="80" xfId="0" applyFill="1" applyBorder="1"/>
    <xf numFmtId="0" fontId="21" fillId="7" borderId="80" xfId="0" applyFont="1" applyFill="1" applyBorder="1"/>
    <xf numFmtId="0" fontId="14" fillId="7" borderId="80" xfId="0" applyFont="1" applyFill="1" applyBorder="1"/>
    <xf numFmtId="0" fontId="5" fillId="0" borderId="40" xfId="0" applyFont="1" applyBorder="1"/>
    <xf numFmtId="0" fontId="5" fillId="0" borderId="27" xfId="0" applyFont="1" applyBorder="1"/>
    <xf numFmtId="0" fontId="21" fillId="0" borderId="32" xfId="0" applyFont="1" applyBorder="1"/>
    <xf numFmtId="0" fontId="51" fillId="0" borderId="16" xfId="0" applyFont="1" applyFill="1" applyBorder="1" applyAlignment="1"/>
    <xf numFmtId="167" fontId="0" fillId="0" borderId="0" xfId="0" applyNumberFormat="1"/>
    <xf numFmtId="0" fontId="46" fillId="0" borderId="14" xfId="0" applyFont="1" applyBorder="1"/>
    <xf numFmtId="0" fontId="46" fillId="0" borderId="31" xfId="0" applyFont="1" applyBorder="1"/>
    <xf numFmtId="0" fontId="47" fillId="0" borderId="80" xfId="0" applyFont="1" applyBorder="1"/>
    <xf numFmtId="0" fontId="79" fillId="0" borderId="80" xfId="0" applyFont="1" applyBorder="1" applyAlignment="1">
      <alignment horizontal="left"/>
    </xf>
    <xf numFmtId="0" fontId="48" fillId="0" borderId="14" xfId="0" applyFont="1" applyBorder="1"/>
    <xf numFmtId="0" fontId="27" fillId="0" borderId="69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78" fillId="0" borderId="36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32" fillId="0" borderId="38" xfId="0" applyFont="1" applyBorder="1"/>
    <xf numFmtId="0" fontId="2" fillId="0" borderId="41" xfId="0" applyFont="1" applyFill="1" applyBorder="1"/>
    <xf numFmtId="0" fontId="17" fillId="0" borderId="71" xfId="0" applyFont="1" applyBorder="1"/>
    <xf numFmtId="164" fontId="14" fillId="0" borderId="86" xfId="0" applyNumberFormat="1" applyFont="1" applyFill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2" fontId="77" fillId="0" borderId="17" xfId="0" applyNumberFormat="1" applyFont="1" applyBorder="1" applyAlignment="1">
      <alignment horizontal="left"/>
    </xf>
    <xf numFmtId="2" fontId="39" fillId="2" borderId="69" xfId="0" applyNumberFormat="1" applyFont="1" applyFill="1" applyBorder="1" applyAlignment="1">
      <alignment horizontal="center"/>
    </xf>
    <xf numFmtId="2" fontId="39" fillId="2" borderId="67" xfId="0" applyNumberFormat="1" applyFont="1" applyFill="1" applyBorder="1" applyAlignment="1">
      <alignment horizontal="center"/>
    </xf>
    <xf numFmtId="0" fontId="17" fillId="0" borderId="57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" fillId="0" borderId="71" xfId="0" applyFont="1" applyFill="1" applyBorder="1"/>
    <xf numFmtId="0" fontId="21" fillId="0" borderId="81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2" fillId="0" borderId="76" xfId="0" applyFont="1" applyBorder="1" applyAlignment="1">
      <alignment horizontal="left"/>
    </xf>
    <xf numFmtId="0" fontId="21" fillId="0" borderId="73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1" fontId="35" fillId="0" borderId="54" xfId="0" applyNumberFormat="1" applyFont="1" applyBorder="1" applyAlignment="1">
      <alignment horizontal="center"/>
    </xf>
    <xf numFmtId="1" fontId="55" fillId="0" borderId="57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50" xfId="0" applyFont="1" applyFill="1" applyBorder="1"/>
    <xf numFmtId="0" fontId="90" fillId="0" borderId="66" xfId="0" applyFont="1" applyBorder="1" applyAlignment="1">
      <alignment horizontal="center"/>
    </xf>
    <xf numFmtId="0" fontId="90" fillId="0" borderId="80" xfId="0" applyFont="1" applyBorder="1" applyAlignment="1">
      <alignment horizontal="center"/>
    </xf>
    <xf numFmtId="0" fontId="55" fillId="0" borderId="70" xfId="0" applyFont="1" applyBorder="1" applyAlignment="1">
      <alignment horizontal="center"/>
    </xf>
    <xf numFmtId="1" fontId="55" fillId="0" borderId="55" xfId="0" applyNumberFormat="1" applyFont="1" applyBorder="1" applyAlignment="1">
      <alignment horizontal="center"/>
    </xf>
    <xf numFmtId="1" fontId="89" fillId="0" borderId="56" xfId="0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46" fillId="0" borderId="16" xfId="0" applyFont="1" applyFill="1" applyBorder="1" applyAlignment="1">
      <alignment horizontal="center" vertical="center"/>
    </xf>
    <xf numFmtId="0" fontId="0" fillId="0" borderId="2" xfId="0" applyFill="1" applyBorder="1"/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2" fillId="0" borderId="70" xfId="0" applyFont="1" applyBorder="1" applyAlignment="1">
      <alignment horizontal="left"/>
    </xf>
    <xf numFmtId="0" fontId="2" fillId="0" borderId="23" xfId="0" applyFont="1" applyBorder="1"/>
    <xf numFmtId="0" fontId="31" fillId="0" borderId="0" xfId="0" applyFont="1" applyBorder="1" applyAlignment="1">
      <alignment vertical="center"/>
    </xf>
    <xf numFmtId="0" fontId="2" fillId="0" borderId="28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14" fillId="0" borderId="6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8" fillId="0" borderId="0" xfId="0" applyFont="1"/>
    <xf numFmtId="0" fontId="55" fillId="0" borderId="0" xfId="0" applyFont="1"/>
    <xf numFmtId="0" fontId="58" fillId="0" borderId="13" xfId="0" applyFont="1" applyBorder="1" applyAlignment="1">
      <alignment horizontal="center"/>
    </xf>
    <xf numFmtId="0" fontId="6" fillId="0" borderId="14" xfId="0" applyFont="1" applyBorder="1"/>
    <xf numFmtId="0" fontId="46" fillId="0" borderId="65" xfId="0" applyFont="1" applyBorder="1"/>
    <xf numFmtId="0" fontId="46" fillId="0" borderId="45" xfId="0" applyFont="1" applyBorder="1" applyAlignment="1">
      <alignment horizontal="center"/>
    </xf>
    <xf numFmtId="0" fontId="116" fillId="0" borderId="15" xfId="0" applyFont="1" applyBorder="1" applyAlignment="1">
      <alignment horizontal="center"/>
    </xf>
    <xf numFmtId="0" fontId="116" fillId="0" borderId="31" xfId="0" applyFont="1" applyBorder="1"/>
    <xf numFmtId="0" fontId="7" fillId="0" borderId="60" xfId="0" applyFont="1" applyBorder="1"/>
    <xf numFmtId="0" fontId="46" fillId="0" borderId="58" xfId="0" applyFont="1" applyBorder="1" applyAlignment="1">
      <alignment horizontal="center"/>
    </xf>
    <xf numFmtId="0" fontId="46" fillId="0" borderId="80" xfId="0" applyFont="1" applyBorder="1" applyAlignment="1">
      <alignment horizontal="center"/>
    </xf>
    <xf numFmtId="0" fontId="0" fillId="5" borderId="16" xfId="0" applyFill="1" applyBorder="1"/>
    <xf numFmtId="0" fontId="7" fillId="0" borderId="66" xfId="0" applyFont="1" applyBorder="1"/>
    <xf numFmtId="0" fontId="7" fillId="0" borderId="84" xfId="0" applyFont="1" applyBorder="1"/>
    <xf numFmtId="0" fontId="46" fillId="0" borderId="84" xfId="0" applyFont="1" applyBorder="1" applyAlignment="1">
      <alignment horizontal="center"/>
    </xf>
    <xf numFmtId="0" fontId="32" fillId="0" borderId="80" xfId="0" applyFont="1" applyBorder="1"/>
    <xf numFmtId="0" fontId="61" fillId="0" borderId="80" xfId="0" applyFont="1" applyBorder="1"/>
    <xf numFmtId="0" fontId="7" fillId="0" borderId="58" xfId="0" applyFont="1" applyBorder="1"/>
    <xf numFmtId="0" fontId="59" fillId="0" borderId="80" xfId="0" applyFont="1" applyBorder="1"/>
    <xf numFmtId="166" fontId="48" fillId="0" borderId="80" xfId="0" applyNumberFormat="1" applyFont="1" applyBorder="1" applyAlignment="1">
      <alignment horizontal="center"/>
    </xf>
    <xf numFmtId="0" fontId="7" fillId="7" borderId="80" xfId="0" applyFont="1" applyFill="1" applyBorder="1"/>
    <xf numFmtId="0" fontId="55" fillId="7" borderId="80" xfId="0" applyFont="1" applyFill="1" applyBorder="1"/>
    <xf numFmtId="0" fontId="76" fillId="7" borderId="80" xfId="0" applyFont="1" applyFill="1" applyBorder="1" applyAlignment="1">
      <alignment horizontal="center"/>
    </xf>
    <xf numFmtId="0" fontId="7" fillId="8" borderId="80" xfId="0" applyFont="1" applyFill="1" applyBorder="1"/>
    <xf numFmtId="166" fontId="46" fillId="5" borderId="80" xfId="0" applyNumberFormat="1" applyFont="1" applyFill="1" applyBorder="1"/>
    <xf numFmtId="2" fontId="80" fillId="8" borderId="82" xfId="0" applyNumberFormat="1" applyFont="1" applyFill="1" applyBorder="1" applyAlignment="1">
      <alignment horizontal="center"/>
    </xf>
    <xf numFmtId="0" fontId="2" fillId="7" borderId="84" xfId="0" applyFont="1" applyFill="1" applyBorder="1"/>
    <xf numFmtId="0" fontId="55" fillId="7" borderId="84" xfId="0" applyFont="1" applyFill="1" applyBorder="1"/>
    <xf numFmtId="0" fontId="27" fillId="7" borderId="84" xfId="0" applyFont="1" applyFill="1" applyBorder="1" applyAlignment="1">
      <alignment horizontal="center"/>
    </xf>
    <xf numFmtId="0" fontId="7" fillId="0" borderId="83" xfId="0" applyFont="1" applyBorder="1"/>
    <xf numFmtId="0" fontId="55" fillId="0" borderId="68" xfId="0" applyFont="1" applyBorder="1" applyAlignment="1">
      <alignment horizontal="center"/>
    </xf>
    <xf numFmtId="2" fontId="46" fillId="0" borderId="80" xfId="0" applyNumberFormat="1" applyFont="1" applyBorder="1" applyAlignment="1">
      <alignment horizontal="center"/>
    </xf>
    <xf numFmtId="0" fontId="92" fillId="0" borderId="0" xfId="0" applyFont="1"/>
    <xf numFmtId="0" fontId="46" fillId="0" borderId="45" xfId="0" applyFont="1" applyBorder="1"/>
    <xf numFmtId="0" fontId="116" fillId="0" borderId="15" xfId="0" applyFont="1" applyBorder="1"/>
    <xf numFmtId="0" fontId="47" fillId="0" borderId="58" xfId="0" applyFont="1" applyBorder="1" applyAlignment="1">
      <alignment horizontal="center"/>
    </xf>
    <xf numFmtId="0" fontId="0" fillId="5" borderId="58" xfId="0" applyFill="1" applyBorder="1"/>
    <xf numFmtId="0" fontId="47" fillId="0" borderId="80" xfId="0" applyFont="1" applyBorder="1" applyAlignment="1">
      <alignment horizontal="center"/>
    </xf>
    <xf numFmtId="2" fontId="47" fillId="0" borderId="80" xfId="0" applyNumberFormat="1" applyFont="1" applyBorder="1" applyAlignment="1">
      <alignment horizontal="center"/>
    </xf>
    <xf numFmtId="166" fontId="51" fillId="5" borderId="80" xfId="0" applyNumberFormat="1" applyFont="1" applyFill="1" applyBorder="1"/>
    <xf numFmtId="1" fontId="47" fillId="0" borderId="80" xfId="0" applyNumberFormat="1" applyFont="1" applyBorder="1" applyAlignment="1">
      <alignment horizontal="center"/>
    </xf>
    <xf numFmtId="0" fontId="21" fillId="7" borderId="84" xfId="0" applyFont="1" applyFill="1" applyBorder="1"/>
    <xf numFmtId="0" fontId="0" fillId="0" borderId="68" xfId="0" applyBorder="1"/>
    <xf numFmtId="0" fontId="46" fillId="0" borderId="40" xfId="0" applyFont="1" applyBorder="1"/>
    <xf numFmtId="0" fontId="116" fillId="0" borderId="17" xfId="0" applyFont="1" applyBorder="1"/>
    <xf numFmtId="165" fontId="47" fillId="0" borderId="80" xfId="0" applyNumberFormat="1" applyFont="1" applyBorder="1" applyAlignment="1">
      <alignment horizontal="center"/>
    </xf>
    <xf numFmtId="0" fontId="0" fillId="5" borderId="43" xfId="0" applyFill="1" applyBorder="1"/>
    <xf numFmtId="0" fontId="61" fillId="0" borderId="58" xfId="0" applyFont="1" applyBorder="1"/>
    <xf numFmtId="167" fontId="51" fillId="0" borderId="58" xfId="0" applyNumberFormat="1" applyFont="1" applyBorder="1" applyAlignment="1">
      <alignment horizontal="center"/>
    </xf>
    <xf numFmtId="166" fontId="32" fillId="5" borderId="80" xfId="0" applyNumberFormat="1" applyFont="1" applyFill="1" applyBorder="1"/>
    <xf numFmtId="166" fontId="47" fillId="0" borderId="80" xfId="0" applyNumberFormat="1" applyFont="1" applyBorder="1" applyAlignment="1">
      <alignment horizontal="center"/>
    </xf>
    <xf numFmtId="0" fontId="7" fillId="0" borderId="71" xfId="0" applyFont="1" applyBorder="1"/>
    <xf numFmtId="0" fontId="118" fillId="0" borderId="25" xfId="0" applyFont="1" applyBorder="1"/>
    <xf numFmtId="0" fontId="104" fillId="7" borderId="80" xfId="0" applyFont="1" applyFill="1" applyBorder="1"/>
    <xf numFmtId="165" fontId="47" fillId="0" borderId="68" xfId="0" applyNumberFormat="1" applyFont="1" applyBorder="1" applyAlignment="1">
      <alignment horizontal="center"/>
    </xf>
    <xf numFmtId="0" fontId="7" fillId="0" borderId="67" xfId="0" applyFont="1" applyBorder="1"/>
    <xf numFmtId="0" fontId="47" fillId="0" borderId="68" xfId="0" applyFont="1" applyBorder="1" applyAlignment="1">
      <alignment horizontal="center"/>
    </xf>
    <xf numFmtId="0" fontId="46" fillId="0" borderId="41" xfId="0" applyFont="1" applyBorder="1"/>
    <xf numFmtId="0" fontId="46" fillId="0" borderId="43" xfId="0" applyFont="1" applyBorder="1"/>
    <xf numFmtId="0" fontId="116" fillId="0" borderId="44" xfId="0" applyFont="1" applyBorder="1"/>
    <xf numFmtId="0" fontId="46" fillId="0" borderId="24" xfId="0" applyFont="1" applyBorder="1"/>
    <xf numFmtId="0" fontId="116" fillId="0" borderId="25" xfId="0" applyFont="1" applyBorder="1"/>
    <xf numFmtId="0" fontId="7" fillId="0" borderId="20" xfId="0" applyFont="1" applyBorder="1"/>
    <xf numFmtId="0" fontId="47" fillId="0" borderId="21" xfId="0" applyFont="1" applyBorder="1" applyAlignment="1">
      <alignment horizontal="center"/>
    </xf>
    <xf numFmtId="0" fontId="0" fillId="5" borderId="36" xfId="0" applyFill="1" applyBorder="1"/>
    <xf numFmtId="0" fontId="2" fillId="7" borderId="80" xfId="0" applyFont="1" applyFill="1" applyBorder="1"/>
    <xf numFmtId="0" fontId="27" fillId="7" borderId="80" xfId="0" applyFont="1" applyFill="1" applyBorder="1" applyAlignment="1">
      <alignment horizontal="center"/>
    </xf>
    <xf numFmtId="166" fontId="47" fillId="0" borderId="58" xfId="0" applyNumberFormat="1" applyFont="1" applyBorder="1" applyAlignment="1">
      <alignment horizontal="center"/>
    </xf>
    <xf numFmtId="0" fontId="7" fillId="0" borderId="66" xfId="0" applyFont="1" applyBorder="1" applyAlignment="1">
      <alignment horizontal="left"/>
    </xf>
    <xf numFmtId="2" fontId="0" fillId="0" borderId="80" xfId="0" applyNumberFormat="1" applyBorder="1"/>
    <xf numFmtId="0" fontId="0" fillId="0" borderId="30" xfId="0" applyBorder="1"/>
    <xf numFmtId="0" fontId="48" fillId="0" borderId="80" xfId="0" applyFont="1" applyBorder="1" applyAlignment="1">
      <alignment horizontal="center"/>
    </xf>
    <xf numFmtId="165" fontId="47" fillId="0" borderId="58" xfId="0" applyNumberFormat="1" applyFont="1" applyBorder="1" applyAlignment="1">
      <alignment horizontal="center"/>
    </xf>
    <xf numFmtId="0" fontId="7" fillId="0" borderId="54" xfId="0" applyFont="1" applyBorder="1"/>
    <xf numFmtId="2" fontId="27" fillId="8" borderId="82" xfId="0" applyNumberFormat="1" applyFont="1" applyFill="1" applyBorder="1" applyAlignment="1">
      <alignment horizontal="center"/>
    </xf>
    <xf numFmtId="0" fontId="117" fillId="0" borderId="19" xfId="0" applyFont="1" applyFill="1" applyBorder="1" applyAlignment="1">
      <alignment horizontal="center"/>
    </xf>
    <xf numFmtId="0" fontId="118" fillId="0" borderId="19" xfId="0" applyFont="1" applyFill="1" applyBorder="1" applyAlignment="1">
      <alignment horizontal="center"/>
    </xf>
    <xf numFmtId="2" fontId="118" fillId="0" borderId="19" xfId="0" applyNumberFormat="1" applyFont="1" applyFill="1" applyBorder="1" applyAlignment="1">
      <alignment horizontal="center"/>
    </xf>
    <xf numFmtId="0" fontId="104" fillId="0" borderId="19" xfId="0" applyFont="1" applyFill="1" applyBorder="1" applyAlignment="1">
      <alignment horizontal="center"/>
    </xf>
    <xf numFmtId="2" fontId="118" fillId="0" borderId="76" xfId="0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118" fillId="0" borderId="0" xfId="0" applyFont="1" applyFill="1" applyBorder="1" applyAlignment="1">
      <alignment horizontal="center"/>
    </xf>
    <xf numFmtId="2" fontId="117" fillId="0" borderId="0" xfId="0" applyNumberFormat="1" applyFont="1" applyFill="1" applyBorder="1" applyAlignment="1">
      <alignment horizontal="center"/>
    </xf>
    <xf numFmtId="0" fontId="117" fillId="0" borderId="0" xfId="0" applyFont="1" applyFill="1" applyBorder="1" applyAlignment="1">
      <alignment horizontal="center"/>
    </xf>
    <xf numFmtId="2" fontId="118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1" fontId="117" fillId="0" borderId="0" xfId="0" applyNumberFormat="1" applyFont="1" applyFill="1" applyBorder="1" applyAlignment="1">
      <alignment horizontal="center"/>
    </xf>
    <xf numFmtId="0" fontId="104" fillId="0" borderId="0" xfId="0" applyFont="1" applyFill="1" applyAlignment="1">
      <alignment horizontal="center"/>
    </xf>
    <xf numFmtId="0" fontId="104" fillId="0" borderId="8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104" fillId="0" borderId="19" xfId="0" applyNumberFormat="1" applyFont="1" applyFill="1" applyBorder="1" applyAlignment="1">
      <alignment horizontal="center"/>
    </xf>
    <xf numFmtId="2" fontId="104" fillId="0" borderId="0" xfId="0" applyNumberFormat="1" applyFont="1" applyFill="1" applyBorder="1" applyAlignment="1">
      <alignment horizontal="center"/>
    </xf>
    <xf numFmtId="167" fontId="104" fillId="0" borderId="80" xfId="0" applyNumberFormat="1" applyFont="1" applyFill="1" applyBorder="1" applyAlignment="1">
      <alignment horizontal="center"/>
    </xf>
    <xf numFmtId="167" fontId="104" fillId="0" borderId="0" xfId="0" applyNumberFormat="1" applyFont="1" applyFill="1" applyBorder="1" applyAlignment="1">
      <alignment horizontal="center"/>
    </xf>
    <xf numFmtId="0" fontId="119" fillId="0" borderId="19" xfId="0" applyFont="1" applyFill="1" applyBorder="1" applyAlignment="1">
      <alignment horizontal="center"/>
    </xf>
    <xf numFmtId="165" fontId="104" fillId="0" borderId="19" xfId="0" applyNumberFormat="1" applyFont="1" applyFill="1" applyBorder="1" applyAlignment="1">
      <alignment horizontal="center"/>
    </xf>
    <xf numFmtId="0" fontId="104" fillId="0" borderId="49" xfId="0" applyFont="1" applyFill="1" applyBorder="1" applyAlignment="1">
      <alignment horizontal="center"/>
    </xf>
    <xf numFmtId="0" fontId="104" fillId="0" borderId="48" xfId="0" applyFont="1" applyFill="1" applyBorder="1" applyAlignment="1">
      <alignment horizontal="center"/>
    </xf>
    <xf numFmtId="0" fontId="104" fillId="0" borderId="76" xfId="0" applyFont="1" applyFill="1" applyBorder="1" applyAlignment="1">
      <alignment horizontal="center"/>
    </xf>
    <xf numFmtId="0" fontId="104" fillId="0" borderId="84" xfId="0" applyFont="1" applyFill="1" applyBorder="1" applyAlignment="1">
      <alignment horizontal="center"/>
    </xf>
    <xf numFmtId="0" fontId="104" fillId="0" borderId="58" xfId="0" applyFont="1" applyFill="1" applyBorder="1" applyAlignment="1">
      <alignment horizontal="center"/>
    </xf>
    <xf numFmtId="0" fontId="104" fillId="0" borderId="21" xfId="0" applyFont="1" applyFill="1" applyBorder="1" applyAlignment="1">
      <alignment horizontal="center"/>
    </xf>
    <xf numFmtId="0" fontId="118" fillId="0" borderId="80" xfId="0" applyFont="1" applyFill="1" applyBorder="1" applyAlignment="1">
      <alignment horizontal="center"/>
    </xf>
    <xf numFmtId="0" fontId="104" fillId="0" borderId="68" xfId="0" applyFont="1" applyFill="1" applyBorder="1" applyAlignment="1">
      <alignment horizontal="center"/>
    </xf>
    <xf numFmtId="166" fontId="104" fillId="0" borderId="80" xfId="0" applyNumberFormat="1" applyFont="1" applyFill="1" applyBorder="1" applyAlignment="1">
      <alignment horizontal="center"/>
    </xf>
    <xf numFmtId="165" fontId="104" fillId="0" borderId="0" xfId="0" applyNumberFormat="1" applyFont="1" applyFill="1" applyBorder="1" applyAlignment="1">
      <alignment horizontal="center"/>
    </xf>
    <xf numFmtId="1" fontId="104" fillId="0" borderId="0" xfId="0" applyNumberFormat="1" applyFont="1" applyFill="1" applyBorder="1" applyAlignment="1">
      <alignment horizontal="center"/>
    </xf>
    <xf numFmtId="0" fontId="119" fillId="0" borderId="80" xfId="0" applyFont="1" applyFill="1" applyBorder="1" applyAlignment="1">
      <alignment horizontal="center"/>
    </xf>
    <xf numFmtId="0" fontId="117" fillId="0" borderId="82" xfId="0" applyFont="1" applyFill="1" applyBorder="1" applyAlignment="1">
      <alignment horizontal="center"/>
    </xf>
    <xf numFmtId="165" fontId="104" fillId="0" borderId="80" xfId="0" applyNumberFormat="1" applyFont="1" applyFill="1" applyBorder="1" applyAlignment="1">
      <alignment horizontal="center"/>
    </xf>
    <xf numFmtId="2" fontId="104" fillId="0" borderId="80" xfId="0" applyNumberFormat="1" applyFont="1" applyFill="1" applyBorder="1" applyAlignment="1">
      <alignment horizontal="center"/>
    </xf>
    <xf numFmtId="0" fontId="118" fillId="0" borderId="82" xfId="0" applyFont="1" applyFill="1" applyBorder="1" applyAlignment="1">
      <alignment horizontal="center"/>
    </xf>
    <xf numFmtId="2" fontId="118" fillId="0" borderId="82" xfId="0" applyNumberFormat="1" applyFont="1" applyFill="1" applyBorder="1" applyAlignment="1">
      <alignment horizontal="center"/>
    </xf>
    <xf numFmtId="0" fontId="104" fillId="0" borderId="82" xfId="0" applyFont="1" applyFill="1" applyBorder="1" applyAlignment="1">
      <alignment horizontal="center"/>
    </xf>
    <xf numFmtId="0" fontId="61" fillId="0" borderId="21" xfId="0" applyFont="1" applyBorder="1"/>
    <xf numFmtId="0" fontId="46" fillId="0" borderId="2" xfId="0" applyFont="1" applyBorder="1"/>
    <xf numFmtId="0" fontId="32" fillId="0" borderId="58" xfId="0" applyFont="1" applyBorder="1"/>
    <xf numFmtId="2" fontId="0" fillId="0" borderId="68" xfId="0" applyNumberFormat="1" applyBorder="1"/>
    <xf numFmtId="168" fontId="51" fillId="0" borderId="58" xfId="0" applyNumberFormat="1" applyFont="1" applyBorder="1" applyAlignment="1">
      <alignment horizontal="center"/>
    </xf>
    <xf numFmtId="0" fontId="59" fillId="0" borderId="84" xfId="0" applyFont="1" applyBorder="1"/>
    <xf numFmtId="0" fontId="47" fillId="0" borderId="84" xfId="0" applyFont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38" xfId="0" applyFill="1" applyBorder="1"/>
    <xf numFmtId="0" fontId="32" fillId="7" borderId="26" xfId="0" applyFont="1" applyFill="1" applyBorder="1"/>
    <xf numFmtId="0" fontId="0" fillId="0" borderId="66" xfId="0" applyBorder="1"/>
    <xf numFmtId="167" fontId="47" fillId="0" borderId="80" xfId="0" applyNumberFormat="1" applyFont="1" applyBorder="1"/>
    <xf numFmtId="0" fontId="104" fillId="0" borderId="82" xfId="0" applyFont="1" applyBorder="1"/>
    <xf numFmtId="0" fontId="0" fillId="7" borderId="67" xfId="0" applyFill="1" applyBorder="1"/>
    <xf numFmtId="167" fontId="0" fillId="7" borderId="68" xfId="0" applyNumberFormat="1" applyFill="1" applyBorder="1"/>
    <xf numFmtId="0" fontId="104" fillId="7" borderId="69" xfId="0" applyFont="1" applyFill="1" applyBorder="1"/>
    <xf numFmtId="167" fontId="47" fillId="0" borderId="80" xfId="0" applyNumberFormat="1" applyFont="1" applyBorder="1" applyAlignment="1">
      <alignment horizontal="center"/>
    </xf>
    <xf numFmtId="167" fontId="76" fillId="7" borderId="80" xfId="0" applyNumberFormat="1" applyFont="1" applyFill="1" applyBorder="1" applyAlignment="1">
      <alignment horizontal="center"/>
    </xf>
    <xf numFmtId="0" fontId="0" fillId="4" borderId="67" xfId="0" applyFill="1" applyBorder="1"/>
    <xf numFmtId="0" fontId="58" fillId="0" borderId="16" xfId="0" applyFont="1" applyBorder="1" applyAlignment="1">
      <alignment horizontal="center"/>
    </xf>
    <xf numFmtId="0" fontId="6" fillId="0" borderId="3" xfId="0" applyFont="1" applyBorder="1"/>
    <xf numFmtId="2" fontId="47" fillId="0" borderId="58" xfId="0" applyNumberFormat="1" applyFont="1" applyBorder="1" applyAlignment="1">
      <alignment horizontal="center"/>
    </xf>
    <xf numFmtId="2" fontId="118" fillId="8" borderId="82" xfId="0" applyNumberFormat="1" applyFont="1" applyFill="1" applyBorder="1" applyAlignment="1">
      <alignment horizontal="center"/>
    </xf>
    <xf numFmtId="167" fontId="120" fillId="0" borderId="80" xfId="0" applyNumberFormat="1" applyFont="1" applyBorder="1" applyAlignment="1">
      <alignment horizontal="center"/>
    </xf>
    <xf numFmtId="0" fontId="117" fillId="0" borderId="25" xfId="0" applyFont="1" applyBorder="1"/>
    <xf numFmtId="0" fontId="0" fillId="7" borderId="80" xfId="0" applyFill="1" applyBorder="1" applyAlignment="1">
      <alignment horizontal="center"/>
    </xf>
    <xf numFmtId="0" fontId="32" fillId="7" borderId="82" xfId="0" applyFont="1" applyFill="1" applyBorder="1"/>
    <xf numFmtId="0" fontId="76" fillId="7" borderId="84" xfId="0" applyFont="1" applyFill="1" applyBorder="1" applyAlignment="1">
      <alignment horizontal="center"/>
    </xf>
    <xf numFmtId="167" fontId="0" fillId="7" borderId="80" xfId="0" applyNumberFormat="1" applyFill="1" applyBorder="1"/>
    <xf numFmtId="1" fontId="104" fillId="0" borderId="80" xfId="0" applyNumberFormat="1" applyFont="1" applyFill="1" applyBorder="1" applyAlignment="1">
      <alignment horizontal="center"/>
    </xf>
    <xf numFmtId="0" fontId="104" fillId="7" borderId="80" xfId="0" applyFont="1" applyFill="1" applyBorder="1" applyAlignment="1">
      <alignment horizontal="center"/>
    </xf>
    <xf numFmtId="167" fontId="54" fillId="0" borderId="80" xfId="0" applyNumberFormat="1" applyFont="1" applyFill="1" applyBorder="1" applyAlignment="1">
      <alignment horizontal="center"/>
    </xf>
    <xf numFmtId="0" fontId="32" fillId="0" borderId="80" xfId="0" applyFont="1" applyFill="1" applyBorder="1"/>
    <xf numFmtId="0" fontId="7" fillId="0" borderId="23" xfId="0" applyFont="1" applyFill="1" applyBorder="1"/>
    <xf numFmtId="2" fontId="117" fillId="0" borderId="82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left"/>
    </xf>
    <xf numFmtId="0" fontId="0" fillId="5" borderId="80" xfId="0" applyFill="1" applyBorder="1"/>
    <xf numFmtId="167" fontId="120" fillId="0" borderId="80" xfId="0" applyNumberFormat="1" applyFont="1" applyFill="1" applyBorder="1" applyAlignment="1">
      <alignment horizontal="center"/>
    </xf>
    <xf numFmtId="0" fontId="10" fillId="0" borderId="80" xfId="0" applyFont="1" applyBorder="1" applyAlignment="1">
      <alignment horizontal="center"/>
    </xf>
    <xf numFmtId="165" fontId="104" fillId="0" borderId="82" xfId="0" applyNumberFormat="1" applyFont="1" applyBorder="1"/>
    <xf numFmtId="164" fontId="14" fillId="0" borderId="67" xfId="0" applyNumberFormat="1" applyFont="1" applyBorder="1" applyAlignment="1">
      <alignment horizontal="center"/>
    </xf>
    <xf numFmtId="0" fontId="65" fillId="0" borderId="83" xfId="0" applyFont="1" applyBorder="1"/>
    <xf numFmtId="0" fontId="0" fillId="0" borderId="32" xfId="0" applyFill="1" applyBorder="1" applyAlignment="1">
      <alignment horizontal="left"/>
    </xf>
    <xf numFmtId="0" fontId="47" fillId="0" borderId="21" xfId="0" applyFont="1" applyFill="1" applyBorder="1" applyAlignment="1">
      <alignment horizontal="center"/>
    </xf>
    <xf numFmtId="0" fontId="104" fillId="0" borderId="22" xfId="0" applyFont="1" applyFill="1" applyBorder="1" applyAlignment="1">
      <alignment horizontal="center"/>
    </xf>
    <xf numFmtId="0" fontId="0" fillId="0" borderId="71" xfId="0" applyFill="1" applyBorder="1" applyAlignment="1">
      <alignment horizontal="left"/>
    </xf>
    <xf numFmtId="0" fontId="47" fillId="0" borderId="80" xfId="0" applyFont="1" applyFill="1" applyBorder="1" applyAlignment="1">
      <alignment horizontal="center"/>
    </xf>
    <xf numFmtId="0" fontId="0" fillId="4" borderId="68" xfId="0" applyFill="1" applyBorder="1"/>
    <xf numFmtId="0" fontId="104" fillId="4" borderId="69" xfId="0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2" fontId="0" fillId="0" borderId="84" xfId="0" applyNumberFormat="1" applyBorder="1"/>
    <xf numFmtId="0" fontId="104" fillId="0" borderId="85" xfId="0" applyFont="1" applyFill="1" applyBorder="1" applyAlignment="1">
      <alignment horizontal="center"/>
    </xf>
    <xf numFmtId="0" fontId="46" fillId="4" borderId="44" xfId="0" applyFont="1" applyFill="1" applyBorder="1"/>
    <xf numFmtId="0" fontId="116" fillId="4" borderId="44" xfId="0" applyFont="1" applyFill="1" applyBorder="1"/>
    <xf numFmtId="2" fontId="104" fillId="0" borderId="21" xfId="0" applyNumberFormat="1" applyFont="1" applyFill="1" applyBorder="1" applyAlignment="1">
      <alignment horizontal="center"/>
    </xf>
    <xf numFmtId="166" fontId="104" fillId="7" borderId="80" xfId="0" applyNumberFormat="1" applyFont="1" applyFill="1" applyBorder="1" applyAlignment="1">
      <alignment horizontal="center"/>
    </xf>
    <xf numFmtId="0" fontId="0" fillId="5" borderId="61" xfId="0" applyFill="1" applyBorder="1"/>
    <xf numFmtId="1" fontId="104" fillId="0" borderId="68" xfId="0" applyNumberFormat="1" applyFont="1" applyFill="1" applyBorder="1" applyAlignment="1">
      <alignment horizontal="center"/>
    </xf>
    <xf numFmtId="0" fontId="47" fillId="0" borderId="68" xfId="0" applyFont="1" applyBorder="1"/>
    <xf numFmtId="0" fontId="118" fillId="7" borderId="80" xfId="0" applyFont="1" applyFill="1" applyBorder="1" applyAlignment="1">
      <alignment horizontal="center"/>
    </xf>
    <xf numFmtId="0" fontId="47" fillId="0" borderId="76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65" fillId="0" borderId="66" xfId="0" applyFont="1" applyBorder="1"/>
    <xf numFmtId="0" fontId="0" fillId="9" borderId="67" xfId="0" applyFill="1" applyBorder="1"/>
    <xf numFmtId="0" fontId="0" fillId="9" borderId="68" xfId="0" applyFill="1" applyBorder="1"/>
    <xf numFmtId="0" fontId="0" fillId="9" borderId="40" xfId="0" applyFill="1" applyBorder="1" applyAlignment="1">
      <alignment horizontal="center"/>
    </xf>
    <xf numFmtId="0" fontId="46" fillId="9" borderId="44" xfId="0" applyFont="1" applyFill="1" applyBorder="1"/>
    <xf numFmtId="0" fontId="116" fillId="9" borderId="44" xfId="0" applyFont="1" applyFill="1" applyBorder="1"/>
    <xf numFmtId="2" fontId="104" fillId="0" borderId="82" xfId="0" applyNumberFormat="1" applyFont="1" applyFill="1" applyBorder="1" applyAlignment="1">
      <alignment horizontal="center"/>
    </xf>
    <xf numFmtId="0" fontId="104" fillId="9" borderId="69" xfId="0" applyFont="1" applyFill="1" applyBorder="1" applyAlignment="1">
      <alignment horizontal="center"/>
    </xf>
    <xf numFmtId="2" fontId="104" fillId="0" borderId="82" xfId="0" applyNumberFormat="1" applyFont="1" applyBorder="1"/>
    <xf numFmtId="1" fontId="0" fillId="0" borderId="84" xfId="0" applyNumberFormat="1" applyBorder="1"/>
    <xf numFmtId="2" fontId="47" fillId="0" borderId="80" xfId="0" applyNumberFormat="1" applyFont="1" applyFill="1" applyBorder="1" applyAlignment="1">
      <alignment horizontal="center"/>
    </xf>
    <xf numFmtId="0" fontId="0" fillId="0" borderId="42" xfId="0" applyBorder="1"/>
    <xf numFmtId="0" fontId="76" fillId="0" borderId="0" xfId="0" applyFont="1" applyBorder="1" applyAlignment="1">
      <alignment horizontal="center"/>
    </xf>
    <xf numFmtId="167" fontId="10" fillId="0" borderId="80" xfId="0" applyNumberFormat="1" applyFont="1" applyBorder="1" applyAlignment="1">
      <alignment horizontal="center"/>
    </xf>
    <xf numFmtId="0" fontId="120" fillId="7" borderId="80" xfId="0" applyFont="1" applyFill="1" applyBorder="1" applyAlignment="1">
      <alignment horizontal="center"/>
    </xf>
    <xf numFmtId="167" fontId="10" fillId="7" borderId="80" xfId="0" applyNumberFormat="1" applyFont="1" applyFill="1" applyBorder="1" applyAlignment="1">
      <alignment horizontal="center"/>
    </xf>
    <xf numFmtId="166" fontId="120" fillId="7" borderId="80" xfId="0" applyNumberFormat="1" applyFont="1" applyFill="1" applyBorder="1" applyAlignment="1">
      <alignment horizontal="center"/>
    </xf>
    <xf numFmtId="2" fontId="47" fillId="0" borderId="84" xfId="0" applyNumberFormat="1" applyFont="1" applyBorder="1" applyAlignment="1">
      <alignment horizontal="center"/>
    </xf>
    <xf numFmtId="0" fontId="46" fillId="0" borderId="36" xfId="0" applyFont="1" applyBorder="1"/>
    <xf numFmtId="0" fontId="7" fillId="8" borderId="58" xfId="0" applyFont="1" applyFill="1" applyBorder="1"/>
    <xf numFmtId="0" fontId="59" fillId="0" borderId="0" xfId="0" applyFont="1" applyBorder="1"/>
    <xf numFmtId="0" fontId="7" fillId="0" borderId="41" xfId="0" applyFont="1" applyBorder="1"/>
    <xf numFmtId="0" fontId="47" fillId="0" borderId="30" xfId="0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1" fontId="119" fillId="0" borderId="80" xfId="0" applyNumberFormat="1" applyFont="1" applyFill="1" applyBorder="1" applyAlignment="1">
      <alignment horizontal="center"/>
    </xf>
    <xf numFmtId="0" fontId="32" fillId="7" borderId="80" xfId="0" applyFont="1" applyFill="1" applyBorder="1"/>
    <xf numFmtId="0" fontId="104" fillId="0" borderId="80" xfId="0" applyFont="1" applyBorder="1"/>
    <xf numFmtId="0" fontId="0" fillId="4" borderId="80" xfId="0" applyFill="1" applyBorder="1" applyAlignment="1">
      <alignment horizontal="center"/>
    </xf>
    <xf numFmtId="0" fontId="46" fillId="4" borderId="80" xfId="0" applyFont="1" applyFill="1" applyBorder="1"/>
    <xf numFmtId="0" fontId="116" fillId="4" borderId="80" xfId="0" applyFont="1" applyFill="1" applyBorder="1"/>
    <xf numFmtId="0" fontId="0" fillId="4" borderId="80" xfId="0" applyFill="1" applyBorder="1"/>
    <xf numFmtId="0" fontId="104" fillId="4" borderId="80" xfId="0" applyFont="1" applyFill="1" applyBorder="1" applyAlignment="1">
      <alignment horizontal="center"/>
    </xf>
    <xf numFmtId="0" fontId="46" fillId="5" borderId="80" xfId="0" applyFont="1" applyFill="1" applyBorder="1"/>
    <xf numFmtId="0" fontId="116" fillId="5" borderId="80" xfId="0" applyFont="1" applyFill="1" applyBorder="1"/>
    <xf numFmtId="0" fontId="104" fillId="5" borderId="80" xfId="0" applyFont="1" applyFill="1" applyBorder="1" applyAlignment="1">
      <alignment horizontal="center"/>
    </xf>
    <xf numFmtId="168" fontId="0" fillId="7" borderId="80" xfId="0" applyNumberFormat="1" applyFill="1" applyBorder="1"/>
    <xf numFmtId="0" fontId="117" fillId="0" borderId="80" xfId="0" applyFont="1" applyFill="1" applyBorder="1" applyAlignment="1">
      <alignment horizontal="center"/>
    </xf>
    <xf numFmtId="2" fontId="117" fillId="0" borderId="80" xfId="0" applyNumberFormat="1" applyFont="1" applyFill="1" applyBorder="1" applyAlignment="1">
      <alignment horizontal="center"/>
    </xf>
    <xf numFmtId="2" fontId="118" fillId="0" borderId="80" xfId="0" applyNumberFormat="1" applyFont="1" applyFill="1" applyBorder="1" applyAlignment="1">
      <alignment horizontal="center"/>
    </xf>
    <xf numFmtId="167" fontId="104" fillId="7" borderId="80" xfId="0" applyNumberFormat="1" applyFont="1" applyFill="1" applyBorder="1" applyAlignment="1">
      <alignment horizontal="center"/>
    </xf>
    <xf numFmtId="0" fontId="14" fillId="7" borderId="84" xfId="0" applyFont="1" applyFill="1" applyBorder="1"/>
    <xf numFmtId="166" fontId="104" fillId="7" borderId="84" xfId="0" applyNumberFormat="1" applyFont="1" applyFill="1" applyBorder="1" applyAlignment="1">
      <alignment horizontal="center"/>
    </xf>
    <xf numFmtId="2" fontId="121" fillId="8" borderId="82" xfId="0" applyNumberFormat="1" applyFont="1" applyFill="1" applyBorder="1" applyAlignment="1">
      <alignment horizontal="center"/>
    </xf>
    <xf numFmtId="2" fontId="104" fillId="0" borderId="49" xfId="0" applyNumberFormat="1" applyFont="1" applyFill="1" applyBorder="1" applyAlignment="1">
      <alignment horizontal="center"/>
    </xf>
    <xf numFmtId="166" fontId="104" fillId="7" borderId="80" xfId="0" applyNumberFormat="1" applyFont="1" applyFill="1" applyBorder="1"/>
    <xf numFmtId="2" fontId="104" fillId="0" borderId="82" xfId="0" applyNumberFormat="1" applyFont="1" applyBorder="1" applyAlignment="1">
      <alignment horizontal="center"/>
    </xf>
    <xf numFmtId="166" fontId="104" fillId="0" borderId="82" xfId="0" applyNumberFormat="1" applyFont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0" fillId="5" borderId="66" xfId="0" applyFill="1" applyBorder="1"/>
    <xf numFmtId="166" fontId="104" fillId="7" borderId="82" xfId="0" applyNumberFormat="1" applyFont="1" applyFill="1" applyBorder="1" applyAlignment="1">
      <alignment horizontal="center"/>
    </xf>
    <xf numFmtId="0" fontId="46" fillId="0" borderId="0" xfId="0" applyFont="1"/>
    <xf numFmtId="0" fontId="32" fillId="0" borderId="39" xfId="0" applyFont="1" applyBorder="1" applyAlignment="1">
      <alignment horizontal="center"/>
    </xf>
    <xf numFmtId="166" fontId="76" fillId="0" borderId="82" xfId="0" applyNumberFormat="1" applyFont="1" applyBorder="1" applyAlignment="1">
      <alignment horizontal="left"/>
    </xf>
    <xf numFmtId="0" fontId="45" fillId="0" borderId="83" xfId="0" applyFont="1" applyBorder="1"/>
    <xf numFmtId="0" fontId="45" fillId="0" borderId="84" xfId="0" applyFont="1" applyBorder="1" applyAlignment="1">
      <alignment horizontal="left"/>
    </xf>
    <xf numFmtId="0" fontId="8" fillId="0" borderId="3" xfId="0" applyFont="1" applyBorder="1"/>
    <xf numFmtId="0" fontId="48" fillId="0" borderId="80" xfId="0" applyFont="1" applyBorder="1"/>
    <xf numFmtId="165" fontId="2" fillId="0" borderId="80" xfId="0" applyNumberFormat="1" applyFont="1" applyBorder="1" applyAlignment="1">
      <alignment horizontal="left"/>
    </xf>
    <xf numFmtId="2" fontId="122" fillId="0" borderId="80" xfId="0" applyNumberFormat="1" applyFont="1" applyBorder="1" applyAlignment="1">
      <alignment horizontal="left"/>
    </xf>
    <xf numFmtId="0" fontId="80" fillId="0" borderId="76" xfId="0" applyFont="1" applyFill="1" applyBorder="1" applyAlignment="1">
      <alignment horizontal="left"/>
    </xf>
    <xf numFmtId="0" fontId="76" fillId="0" borderId="76" xfId="0" applyFont="1" applyFill="1" applyBorder="1" applyAlignment="1">
      <alignment horizontal="left"/>
    </xf>
    <xf numFmtId="0" fontId="27" fillId="0" borderId="78" xfId="0" applyFont="1" applyFill="1" applyBorder="1" applyAlignment="1">
      <alignment horizontal="left"/>
    </xf>
    <xf numFmtId="0" fontId="0" fillId="0" borderId="13" xfId="0" applyFill="1" applyBorder="1"/>
    <xf numFmtId="2" fontId="14" fillId="0" borderId="80" xfId="0" applyNumberFormat="1" applyFont="1" applyBorder="1" applyAlignment="1">
      <alignment horizontal="left"/>
    </xf>
    <xf numFmtId="0" fontId="78" fillId="0" borderId="78" xfId="0" applyFont="1" applyBorder="1" applyAlignment="1">
      <alignment horizontal="left"/>
    </xf>
    <xf numFmtId="0" fontId="70" fillId="0" borderId="66" xfId="0" applyFont="1" applyBorder="1"/>
    <xf numFmtId="0" fontId="0" fillId="0" borderId="37" xfId="0" applyBorder="1"/>
    <xf numFmtId="0" fontId="0" fillId="0" borderId="29" xfId="0" applyBorder="1"/>
    <xf numFmtId="0" fontId="14" fillId="0" borderId="21" xfId="0" applyFont="1" applyBorder="1" applyAlignment="1">
      <alignment horizontal="left"/>
    </xf>
    <xf numFmtId="0" fontId="100" fillId="0" borderId="0" xfId="0" applyFont="1" applyBorder="1"/>
    <xf numFmtId="0" fontId="0" fillId="0" borderId="84" xfId="0" applyBorder="1"/>
    <xf numFmtId="0" fontId="80" fillId="0" borderId="26" xfId="0" applyFont="1" applyBorder="1" applyAlignment="1">
      <alignment horizontal="left"/>
    </xf>
    <xf numFmtId="2" fontId="2" fillId="0" borderId="80" xfId="0" applyNumberFormat="1" applyFont="1" applyBorder="1" applyAlignment="1">
      <alignment horizontal="left"/>
    </xf>
    <xf numFmtId="0" fontId="71" fillId="0" borderId="54" xfId="0" applyFont="1" applyFill="1" applyBorder="1" applyAlignment="1">
      <alignment horizontal="left"/>
    </xf>
    <xf numFmtId="0" fontId="32" fillId="0" borderId="58" xfId="0" applyFont="1" applyFill="1" applyBorder="1" applyAlignment="1">
      <alignment horizontal="left"/>
    </xf>
    <xf numFmtId="165" fontId="76" fillId="0" borderId="76" xfId="0" applyNumberFormat="1" applyFont="1" applyBorder="1" applyAlignment="1">
      <alignment horizontal="left"/>
    </xf>
    <xf numFmtId="0" fontId="78" fillId="0" borderId="3" xfId="0" applyFont="1" applyFill="1" applyBorder="1"/>
    <xf numFmtId="165" fontId="27" fillId="0" borderId="76" xfId="0" applyNumberFormat="1" applyFont="1" applyBorder="1" applyAlignment="1">
      <alignment horizontal="left"/>
    </xf>
    <xf numFmtId="2" fontId="76" fillId="0" borderId="76" xfId="0" applyNumberFormat="1" applyFont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14" fillId="0" borderId="73" xfId="0" applyFont="1" applyBorder="1"/>
    <xf numFmtId="0" fontId="0" fillId="0" borderId="3" xfId="0" applyFill="1" applyBorder="1" applyAlignment="1">
      <alignment horizontal="center"/>
    </xf>
    <xf numFmtId="0" fontId="98" fillId="0" borderId="14" xfId="0" applyFont="1" applyBorder="1"/>
    <xf numFmtId="0" fontId="0" fillId="7" borderId="73" xfId="0" applyFill="1" applyBorder="1"/>
    <xf numFmtId="0" fontId="81" fillId="0" borderId="82" xfId="0" applyFont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76" fillId="0" borderId="15" xfId="0" applyFont="1" applyFill="1" applyBorder="1" applyAlignment="1">
      <alignment horizontal="left"/>
    </xf>
    <xf numFmtId="0" fontId="34" fillId="0" borderId="66" xfId="0" applyFont="1" applyBorder="1" applyAlignment="1">
      <alignment horizontal="left"/>
    </xf>
    <xf numFmtId="0" fontId="51" fillId="0" borderId="23" xfId="0" applyFont="1" applyFill="1" applyBorder="1"/>
    <xf numFmtId="168" fontId="104" fillId="7" borderId="84" xfId="0" applyNumberFormat="1" applyFont="1" applyFill="1" applyBorder="1" applyAlignment="1">
      <alignment horizontal="center"/>
    </xf>
    <xf numFmtId="0" fontId="116" fillId="0" borderId="0" xfId="0" applyFont="1" applyFill="1" applyBorder="1"/>
    <xf numFmtId="164" fontId="14" fillId="0" borderId="54" xfId="0" applyNumberFormat="1" applyFont="1" applyFill="1" applyBorder="1" applyAlignment="1">
      <alignment horizontal="center"/>
    </xf>
    <xf numFmtId="0" fontId="23" fillId="0" borderId="86" xfId="0" applyFont="1" applyBorder="1"/>
    <xf numFmtId="0" fontId="32" fillId="0" borderId="85" xfId="0" applyFont="1" applyBorder="1" applyAlignment="1">
      <alignment horizontal="center"/>
    </xf>
    <xf numFmtId="0" fontId="21" fillId="0" borderId="40" xfId="0" applyFont="1" applyBorder="1"/>
    <xf numFmtId="0" fontId="21" fillId="0" borderId="40" xfId="0" applyFont="1" applyFill="1" applyBorder="1"/>
    <xf numFmtId="0" fontId="75" fillId="0" borderId="76" xfId="0" applyFont="1" applyBorder="1" applyAlignment="1">
      <alignment horizontal="left"/>
    </xf>
    <xf numFmtId="0" fontId="27" fillId="0" borderId="72" xfId="0" applyFont="1" applyBorder="1" applyAlignment="1">
      <alignment horizontal="left"/>
    </xf>
    <xf numFmtId="0" fontId="76" fillId="0" borderId="90" xfId="0" applyFont="1" applyBorder="1" applyAlignment="1">
      <alignment horizontal="left"/>
    </xf>
    <xf numFmtId="0" fontId="14" fillId="0" borderId="81" xfId="0" applyFont="1" applyFill="1" applyBorder="1" applyAlignment="1">
      <alignment horizontal="center"/>
    </xf>
    <xf numFmtId="0" fontId="27" fillId="0" borderId="84" xfId="0" applyFont="1" applyBorder="1" applyAlignment="1">
      <alignment horizontal="left"/>
    </xf>
    <xf numFmtId="0" fontId="7" fillId="0" borderId="73" xfId="0" applyFont="1" applyBorder="1"/>
    <xf numFmtId="0" fontId="75" fillId="0" borderId="84" xfId="0" applyFont="1" applyBorder="1" applyAlignment="1">
      <alignment horizontal="left"/>
    </xf>
    <xf numFmtId="165" fontId="117" fillId="0" borderId="82" xfId="0" applyNumberFormat="1" applyFont="1" applyFill="1" applyBorder="1" applyAlignment="1">
      <alignment horizontal="center"/>
    </xf>
    <xf numFmtId="0" fontId="120" fillId="0" borderId="68" xfId="0" applyFont="1" applyBorder="1" applyAlignment="1">
      <alignment horizontal="center"/>
    </xf>
    <xf numFmtId="0" fontId="104" fillId="0" borderId="69" xfId="0" applyFont="1" applyFill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2" fontId="14" fillId="0" borderId="50" xfId="0" applyNumberFormat="1" applyFont="1" applyBorder="1" applyAlignment="1">
      <alignment horizontal="center"/>
    </xf>
    <xf numFmtId="166" fontId="14" fillId="0" borderId="50" xfId="0" applyNumberFormat="1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66" fillId="0" borderId="44" xfId="0" applyFont="1" applyFill="1" applyBorder="1"/>
    <xf numFmtId="0" fontId="2" fillId="0" borderId="65" xfId="0" applyFont="1" applyFill="1" applyBorder="1"/>
    <xf numFmtId="0" fontId="74" fillId="0" borderId="70" xfId="0" applyFont="1" applyBorder="1"/>
    <xf numFmtId="0" fontId="0" fillId="0" borderId="54" xfId="0" applyBorder="1" applyAlignment="1">
      <alignment horizontal="center"/>
    </xf>
    <xf numFmtId="0" fontId="14" fillId="0" borderId="24" xfId="0" applyFont="1" applyBorder="1" applyAlignment="1">
      <alignment horizontal="right"/>
    </xf>
    <xf numFmtId="1" fontId="35" fillId="0" borderId="86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7" fontId="14" fillId="0" borderId="57" xfId="0" applyNumberFormat="1" applyFont="1" applyBorder="1" applyAlignment="1">
      <alignment horizontal="center"/>
    </xf>
    <xf numFmtId="166" fontId="14" fillId="0" borderId="58" xfId="0" applyNumberFormat="1" applyFont="1" applyBorder="1" applyAlignment="1">
      <alignment horizontal="center"/>
    </xf>
    <xf numFmtId="1" fontId="55" fillId="0" borderId="87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1" fillId="0" borderId="23" xfId="0" applyFont="1" applyFill="1" applyBorder="1" applyAlignment="1">
      <alignment horizontal="center" vertical="center"/>
    </xf>
    <xf numFmtId="0" fontId="47" fillId="0" borderId="9" xfId="0" applyFont="1" applyFill="1" applyBorder="1"/>
    <xf numFmtId="0" fontId="8" fillId="0" borderId="2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left"/>
    </xf>
    <xf numFmtId="0" fontId="21" fillId="0" borderId="66" xfId="0" applyFont="1" applyFill="1" applyBorder="1" applyAlignment="1"/>
    <xf numFmtId="0" fontId="104" fillId="0" borderId="82" xfId="0" applyFont="1" applyFill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7" fillId="0" borderId="61" xfId="0" applyFont="1" applyBorder="1" applyAlignment="1">
      <alignment horizontal="left"/>
    </xf>
    <xf numFmtId="0" fontId="14" fillId="0" borderId="55" xfId="0" applyFont="1" applyBorder="1" applyAlignment="1">
      <alignment horizontal="center"/>
    </xf>
    <xf numFmtId="0" fontId="32" fillId="0" borderId="39" xfId="0" applyFont="1" applyBorder="1" applyAlignment="1">
      <alignment horizontal="left"/>
    </xf>
    <xf numFmtId="0" fontId="56" fillId="0" borderId="54" xfId="0" applyFont="1" applyBorder="1" applyAlignment="1">
      <alignment horizontal="left"/>
    </xf>
    <xf numFmtId="49" fontId="21" fillId="0" borderId="70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0" fontId="17" fillId="0" borderId="80" xfId="0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167" fontId="32" fillId="0" borderId="0" xfId="0" applyNumberFormat="1" applyFont="1" applyAlignment="1">
      <alignment horizontal="left"/>
    </xf>
    <xf numFmtId="0" fontId="32" fillId="0" borderId="80" xfId="0" applyFont="1" applyFill="1" applyBorder="1" applyAlignment="1">
      <alignment horizontal="left"/>
    </xf>
    <xf numFmtId="0" fontId="32" fillId="0" borderId="84" xfId="0" applyFont="1" applyFill="1" applyBorder="1"/>
    <xf numFmtId="0" fontId="32" fillId="0" borderId="50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10" fillId="0" borderId="3" xfId="0" applyFont="1" applyFill="1" applyBorder="1"/>
    <xf numFmtId="0" fontId="2" fillId="0" borderId="29" xfId="0" applyFont="1" applyFill="1" applyBorder="1"/>
    <xf numFmtId="0" fontId="32" fillId="0" borderId="84" xfId="0" applyFont="1" applyFill="1" applyBorder="1" applyAlignment="1">
      <alignment horizontal="left"/>
    </xf>
    <xf numFmtId="0" fontId="2" fillId="0" borderId="14" xfId="0" applyFont="1" applyFill="1" applyBorder="1"/>
    <xf numFmtId="0" fontId="47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7" fillId="0" borderId="50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0" fontId="10" fillId="0" borderId="16" xfId="0" applyFont="1" applyFill="1" applyBorder="1"/>
    <xf numFmtId="0" fontId="47" fillId="0" borderId="0" xfId="0" applyFont="1" applyFill="1"/>
    <xf numFmtId="0" fontId="47" fillId="0" borderId="3" xfId="0" applyFont="1" applyFill="1" applyBorder="1"/>
    <xf numFmtId="0" fontId="5" fillId="0" borderId="0" xfId="0" applyFont="1" applyFill="1"/>
    <xf numFmtId="0" fontId="47" fillId="0" borderId="3" xfId="0" applyFont="1" applyFill="1" applyBorder="1" applyAlignment="1">
      <alignment horizontal="right"/>
    </xf>
    <xf numFmtId="0" fontId="10" fillId="0" borderId="14" xfId="0" applyFont="1" applyFill="1" applyBorder="1"/>
    <xf numFmtId="0" fontId="47" fillId="0" borderId="79" xfId="0" applyFont="1" applyFill="1" applyBorder="1" applyAlignment="1">
      <alignment horizontal="right"/>
    </xf>
    <xf numFmtId="0" fontId="10" fillId="0" borderId="2" xfId="0" applyFont="1" applyFill="1" applyBorder="1"/>
    <xf numFmtId="0" fontId="8" fillId="0" borderId="9" xfId="0" applyFont="1" applyFill="1" applyBorder="1"/>
    <xf numFmtId="0" fontId="8" fillId="0" borderId="0" xfId="0" applyFont="1" applyFill="1"/>
    <xf numFmtId="0" fontId="47" fillId="0" borderId="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7" fillId="0" borderId="23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21" fillId="0" borderId="10" xfId="0" applyFont="1" applyBorder="1"/>
    <xf numFmtId="0" fontId="119" fillId="0" borderId="0" xfId="0" applyFont="1" applyFill="1" applyBorder="1" applyAlignment="1">
      <alignment horizontal="center"/>
    </xf>
    <xf numFmtId="166" fontId="104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68" fontId="51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120" fillId="0" borderId="0" xfId="0" applyFont="1" applyFill="1" applyBorder="1" applyAlignment="1">
      <alignment horizontal="center"/>
    </xf>
    <xf numFmtId="166" fontId="120" fillId="0" borderId="0" xfId="0" applyNumberFormat="1" applyFont="1" applyFill="1" applyBorder="1" applyAlignment="1">
      <alignment horizontal="center"/>
    </xf>
    <xf numFmtId="0" fontId="61" fillId="0" borderId="0" xfId="0" applyFont="1"/>
    <xf numFmtId="0" fontId="14" fillId="0" borderId="71" xfId="0" applyFont="1" applyBorder="1" applyAlignment="1">
      <alignment horizontal="center"/>
    </xf>
    <xf numFmtId="0" fontId="80" fillId="0" borderId="63" xfId="0" applyFont="1" applyBorder="1" applyAlignment="1">
      <alignment horizontal="left"/>
    </xf>
    <xf numFmtId="167" fontId="71" fillId="0" borderId="80" xfId="0" applyNumberFormat="1" applyFont="1" applyBorder="1" applyAlignment="1">
      <alignment horizontal="left"/>
    </xf>
    <xf numFmtId="167" fontId="81" fillId="0" borderId="76" xfId="0" applyNumberFormat="1" applyFont="1" applyBorder="1" applyAlignment="1">
      <alignment horizontal="left"/>
    </xf>
    <xf numFmtId="2" fontId="81" fillId="0" borderId="82" xfId="0" applyNumberFormat="1" applyFont="1" applyBorder="1" applyAlignment="1">
      <alignment horizontal="left"/>
    </xf>
    <xf numFmtId="0" fontId="42" fillId="0" borderId="80" xfId="0" applyFont="1" applyBorder="1" applyAlignment="1">
      <alignment horizontal="left"/>
    </xf>
    <xf numFmtId="0" fontId="66" fillId="0" borderId="14" xfId="0" applyFont="1" applyBorder="1"/>
    <xf numFmtId="0" fontId="65" fillId="0" borderId="80" xfId="0" applyFont="1" applyBorder="1" applyAlignment="1">
      <alignment horizontal="left"/>
    </xf>
    <xf numFmtId="0" fontId="54" fillId="0" borderId="80" xfId="0" applyFont="1" applyBorder="1" applyAlignment="1">
      <alignment horizontal="left"/>
    </xf>
    <xf numFmtId="0" fontId="48" fillId="0" borderId="14" xfId="0" applyFont="1" applyFill="1" applyBorder="1"/>
    <xf numFmtId="0" fontId="51" fillId="0" borderId="14" xfId="0" applyFont="1" applyFill="1" applyBorder="1"/>
    <xf numFmtId="2" fontId="14" fillId="0" borderId="80" xfId="0" applyNumberFormat="1" applyFont="1" applyFill="1" applyBorder="1" applyAlignment="1">
      <alignment horizontal="left"/>
    </xf>
    <xf numFmtId="167" fontId="14" fillId="0" borderId="84" xfId="0" applyNumberFormat="1" applyFont="1" applyFill="1" applyBorder="1" applyAlignment="1">
      <alignment horizontal="left"/>
    </xf>
    <xf numFmtId="0" fontId="2" fillId="0" borderId="66" xfId="0" applyFont="1" applyFill="1" applyBorder="1" applyAlignment="1">
      <alignment horizontal="left"/>
    </xf>
    <xf numFmtId="0" fontId="59" fillId="0" borderId="84" xfId="0" applyFont="1" applyFill="1" applyBorder="1" applyAlignment="1">
      <alignment horizontal="left"/>
    </xf>
    <xf numFmtId="0" fontId="42" fillId="0" borderId="80" xfId="0" applyFont="1" applyFill="1" applyBorder="1" applyAlignment="1">
      <alignment horizontal="left"/>
    </xf>
    <xf numFmtId="0" fontId="0" fillId="0" borderId="39" xfId="0" applyFill="1" applyBorder="1"/>
    <xf numFmtId="0" fontId="0" fillId="0" borderId="80" xfId="0" applyFont="1" applyFill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32" fillId="0" borderId="84" xfId="0" applyFont="1" applyBorder="1"/>
    <xf numFmtId="0" fontId="61" fillId="0" borderId="13" xfId="0" applyFont="1" applyBorder="1"/>
    <xf numFmtId="0" fontId="90" fillId="0" borderId="20" xfId="0" applyFont="1" applyBorder="1"/>
    <xf numFmtId="165" fontId="27" fillId="0" borderId="22" xfId="0" applyNumberFormat="1" applyFont="1" applyBorder="1" applyAlignment="1">
      <alignment horizontal="left"/>
    </xf>
    <xf numFmtId="0" fontId="46" fillId="0" borderId="13" xfId="0" applyFont="1" applyBorder="1"/>
    <xf numFmtId="0" fontId="14" fillId="0" borderId="71" xfId="0" applyFont="1" applyBorder="1"/>
    <xf numFmtId="0" fontId="23" fillId="0" borderId="0" xfId="0" applyFont="1" applyBorder="1"/>
    <xf numFmtId="0" fontId="2" fillId="7" borderId="66" xfId="0" applyFont="1" applyFill="1" applyBorder="1"/>
    <xf numFmtId="0" fontId="80" fillId="0" borderId="61" xfId="0" applyFont="1" applyBorder="1" applyAlignment="1">
      <alignment horizontal="left"/>
    </xf>
    <xf numFmtId="0" fontId="47" fillId="0" borderId="23" xfId="0" applyFont="1" applyBorder="1"/>
    <xf numFmtId="0" fontId="51" fillId="0" borderId="2" xfId="0" applyFont="1" applyFill="1" applyBorder="1"/>
    <xf numFmtId="0" fontId="0" fillId="0" borderId="12" xfId="0" applyFill="1" applyBorder="1"/>
    <xf numFmtId="0" fontId="21" fillId="0" borderId="81" xfId="0" applyFont="1" applyBorder="1"/>
    <xf numFmtId="0" fontId="2" fillId="0" borderId="55" xfId="0" applyFont="1" applyFill="1" applyBorder="1" applyAlignment="1">
      <alignment horizontal="left"/>
    </xf>
    <xf numFmtId="0" fontId="47" fillId="0" borderId="30" xfId="0" applyFont="1" applyFill="1" applyBorder="1" applyAlignment="1">
      <alignment horizontal="right"/>
    </xf>
    <xf numFmtId="0" fontId="0" fillId="0" borderId="71" xfId="0" applyBorder="1"/>
    <xf numFmtId="0" fontId="47" fillId="0" borderId="81" xfId="0" applyFont="1" applyFill="1" applyBorder="1" applyAlignment="1">
      <alignment horizontal="center"/>
    </xf>
    <xf numFmtId="0" fontId="2" fillId="0" borderId="53" xfId="0" applyFont="1" applyBorder="1"/>
    <xf numFmtId="0" fontId="14" fillId="0" borderId="23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51" fillId="0" borderId="17" xfId="0" applyFont="1" applyFill="1" applyBorder="1"/>
    <xf numFmtId="0" fontId="74" fillId="0" borderId="80" xfId="0" applyFont="1" applyFill="1" applyBorder="1"/>
    <xf numFmtId="0" fontId="2" fillId="0" borderId="33" xfId="0" applyFont="1" applyBorder="1"/>
    <xf numFmtId="0" fontId="2" fillId="0" borderId="10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7" fillId="0" borderId="55" xfId="0" applyFont="1" applyBorder="1" applyAlignment="1">
      <alignment horizontal="left"/>
    </xf>
    <xf numFmtId="0" fontId="67" fillId="0" borderId="27" xfId="0" applyFont="1" applyBorder="1"/>
    <xf numFmtId="0" fontId="67" fillId="0" borderId="86" xfId="0" applyFont="1" applyBorder="1"/>
    <xf numFmtId="0" fontId="70" fillId="0" borderId="71" xfId="0" applyFont="1" applyBorder="1"/>
    <xf numFmtId="0" fontId="70" fillId="0" borderId="60" xfId="0" applyFont="1" applyBorder="1"/>
    <xf numFmtId="0" fontId="45" fillId="0" borderId="67" xfId="0" applyFont="1" applyBorder="1"/>
    <xf numFmtId="0" fontId="45" fillId="0" borderId="68" xfId="0" applyFont="1" applyBorder="1" applyAlignment="1">
      <alignment horizontal="left"/>
    </xf>
    <xf numFmtId="0" fontId="75" fillId="0" borderId="69" xfId="0" applyFont="1" applyBorder="1" applyAlignment="1">
      <alignment horizontal="left"/>
    </xf>
    <xf numFmtId="0" fontId="54" fillId="0" borderId="85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76" fillId="0" borderId="28" xfId="0" applyFont="1" applyFill="1" applyBorder="1" applyAlignment="1">
      <alignment horizontal="left"/>
    </xf>
    <xf numFmtId="0" fontId="10" fillId="0" borderId="65" xfId="0" applyFont="1" applyBorder="1"/>
    <xf numFmtId="0" fontId="47" fillId="0" borderId="31" xfId="0" applyFont="1" applyBorder="1"/>
    <xf numFmtId="0" fontId="27" fillId="0" borderId="36" xfId="0" applyFont="1" applyBorder="1" applyAlignment="1">
      <alignment horizontal="left"/>
    </xf>
    <xf numFmtId="164" fontId="14" fillId="0" borderId="86" xfId="0" applyNumberFormat="1" applyFont="1" applyBorder="1" applyAlignment="1">
      <alignment horizontal="left"/>
    </xf>
    <xf numFmtId="0" fontId="2" fillId="0" borderId="75" xfId="0" applyFont="1" applyBorder="1" applyAlignment="1">
      <alignment horizontal="center"/>
    </xf>
    <xf numFmtId="2" fontId="27" fillId="0" borderId="21" xfId="0" applyNumberFormat="1" applyFont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center"/>
    </xf>
    <xf numFmtId="0" fontId="21" fillId="0" borderId="73" xfId="0" applyFont="1" applyFill="1" applyBorder="1"/>
    <xf numFmtId="0" fontId="74" fillId="0" borderId="16" xfId="0" applyFont="1" applyBorder="1"/>
    <xf numFmtId="0" fontId="0" fillId="0" borderId="10" xfId="0" applyBorder="1" applyAlignment="1">
      <alignment horizontal="right"/>
    </xf>
    <xf numFmtId="0" fontId="74" fillId="0" borderId="84" xfId="0" applyFont="1" applyFill="1" applyBorder="1"/>
    <xf numFmtId="0" fontId="74" fillId="0" borderId="58" xfId="0" applyFont="1" applyFill="1" applyBorder="1"/>
    <xf numFmtId="171" fontId="0" fillId="0" borderId="0" xfId="0" applyNumberFormat="1" applyBorder="1"/>
    <xf numFmtId="2" fontId="2" fillId="0" borderId="0" xfId="0" applyNumberFormat="1" applyFont="1" applyBorder="1"/>
    <xf numFmtId="0" fontId="32" fillId="0" borderId="30" xfId="0" applyFont="1" applyFill="1" applyBorder="1" applyAlignment="1">
      <alignment horizontal="left"/>
    </xf>
    <xf numFmtId="0" fontId="125" fillId="6" borderId="71" xfId="0" applyFont="1" applyFill="1" applyBorder="1" applyAlignment="1">
      <alignment horizontal="center"/>
    </xf>
    <xf numFmtId="2" fontId="126" fillId="3" borderId="77" xfId="0" applyNumberFormat="1" applyFont="1" applyFill="1" applyBorder="1" applyAlignment="1">
      <alignment horizontal="center"/>
    </xf>
    <xf numFmtId="2" fontId="37" fillId="3" borderId="69" xfId="0" applyNumberFormat="1" applyFont="1" applyFill="1" applyBorder="1" applyAlignment="1">
      <alignment horizontal="center"/>
    </xf>
    <xf numFmtId="0" fontId="2" fillId="0" borderId="76" xfId="0" applyFont="1" applyBorder="1"/>
    <xf numFmtId="0" fontId="2" fillId="0" borderId="1" xfId="0" applyFont="1" applyBorder="1" applyAlignment="1">
      <alignment vertical="center"/>
    </xf>
    <xf numFmtId="0" fontId="70" fillId="0" borderId="39" xfId="0" applyFont="1" applyBorder="1"/>
    <xf numFmtId="0" fontId="70" fillId="0" borderId="1" xfId="0" applyFont="1" applyBorder="1"/>
    <xf numFmtId="0" fontId="0" fillId="0" borderId="84" xfId="0" applyFont="1" applyFill="1" applyBorder="1" applyAlignment="1">
      <alignment horizontal="right"/>
    </xf>
    <xf numFmtId="1" fontId="35" fillId="2" borderId="70" xfId="0" applyNumberFormat="1" applyFont="1" applyFill="1" applyBorder="1" applyAlignment="1">
      <alignment horizontal="center"/>
    </xf>
    <xf numFmtId="1" fontId="35" fillId="0" borderId="83" xfId="0" applyNumberFormat="1" applyFont="1" applyBorder="1" applyAlignment="1">
      <alignment horizontal="center"/>
    </xf>
    <xf numFmtId="0" fontId="84" fillId="0" borderId="70" xfId="0" applyFont="1" applyBorder="1" applyAlignment="1">
      <alignment horizontal="center"/>
    </xf>
    <xf numFmtId="0" fontId="7" fillId="0" borderId="89" xfId="0" applyFont="1" applyBorder="1"/>
    <xf numFmtId="0" fontId="65" fillId="0" borderId="80" xfId="0" applyFont="1" applyFill="1" applyBorder="1" applyAlignment="1">
      <alignment horizontal="left"/>
    </xf>
    <xf numFmtId="0" fontId="84" fillId="0" borderId="11" xfId="0" applyFont="1" applyFill="1" applyBorder="1" applyAlignment="1">
      <alignment horizontal="right"/>
    </xf>
    <xf numFmtId="0" fontId="84" fillId="0" borderId="6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left"/>
    </xf>
    <xf numFmtId="0" fontId="76" fillId="0" borderId="78" xfId="0" applyFont="1" applyFill="1" applyBorder="1" applyAlignment="1">
      <alignment horizontal="left"/>
    </xf>
    <xf numFmtId="0" fontId="89" fillId="0" borderId="71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2" fontId="34" fillId="0" borderId="23" xfId="0" applyNumberFormat="1" applyFont="1" applyBorder="1" applyAlignment="1">
      <alignment horizontal="center" vertical="center"/>
    </xf>
    <xf numFmtId="166" fontId="34" fillId="0" borderId="5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90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9" fontId="3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left"/>
    </xf>
    <xf numFmtId="0" fontId="67" fillId="0" borderId="10" xfId="0" applyFont="1" applyBorder="1"/>
    <xf numFmtId="2" fontId="74" fillId="0" borderId="53" xfId="0" applyNumberFormat="1" applyFont="1" applyBorder="1" applyAlignment="1">
      <alignment horizontal="center"/>
    </xf>
    <xf numFmtId="2" fontId="42" fillId="0" borderId="53" xfId="0" applyNumberFormat="1" applyFont="1" applyBorder="1" applyAlignment="1">
      <alignment horizontal="center"/>
    </xf>
    <xf numFmtId="166" fontId="42" fillId="0" borderId="53" xfId="0" applyNumberFormat="1" applyFont="1" applyBorder="1" applyAlignment="1">
      <alignment horizontal="center"/>
    </xf>
    <xf numFmtId="0" fontId="104" fillId="0" borderId="80" xfId="0" applyFont="1" applyBorder="1" applyAlignment="1">
      <alignment horizontal="center"/>
    </xf>
    <xf numFmtId="2" fontId="104" fillId="0" borderId="80" xfId="0" applyNumberFormat="1" applyFont="1" applyBorder="1" applyAlignment="1">
      <alignment horizontal="center"/>
    </xf>
    <xf numFmtId="167" fontId="104" fillId="0" borderId="80" xfId="0" applyNumberFormat="1" applyFont="1" applyBorder="1" applyAlignment="1">
      <alignment horizontal="center"/>
    </xf>
    <xf numFmtId="167" fontId="120" fillId="7" borderId="80" xfId="0" applyNumberFormat="1" applyFont="1" applyFill="1" applyBorder="1" applyAlignment="1">
      <alignment horizontal="center"/>
    </xf>
    <xf numFmtId="0" fontId="59" fillId="0" borderId="81" xfId="0" applyFont="1" applyFill="1" applyBorder="1"/>
    <xf numFmtId="165" fontId="104" fillId="0" borderId="80" xfId="0" applyNumberFormat="1" applyFont="1" applyBorder="1" applyAlignment="1">
      <alignment horizontal="center"/>
    </xf>
    <xf numFmtId="1" fontId="104" fillId="0" borderId="80" xfId="0" applyNumberFormat="1" applyFont="1" applyBorder="1" applyAlignment="1">
      <alignment horizontal="center"/>
    </xf>
    <xf numFmtId="0" fontId="7" fillId="0" borderId="80" xfId="0" applyFont="1" applyFill="1" applyBorder="1" applyAlignment="1">
      <alignment horizontal="left"/>
    </xf>
    <xf numFmtId="167" fontId="47" fillId="0" borderId="0" xfId="0" applyNumberFormat="1" applyFont="1" applyFill="1" applyBorder="1"/>
    <xf numFmtId="0" fontId="104" fillId="0" borderId="0" xfId="0" applyFont="1" applyAlignment="1">
      <alignment horizontal="center"/>
    </xf>
    <xf numFmtId="0" fontId="21" fillId="7" borderId="83" xfId="0" applyFont="1" applyFill="1" applyBorder="1"/>
    <xf numFmtId="0" fontId="0" fillId="0" borderId="3" xfId="0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80" fillId="0" borderId="72" xfId="0" applyFont="1" applyBorder="1" applyAlignment="1">
      <alignment horizontal="left"/>
    </xf>
    <xf numFmtId="167" fontId="82" fillId="0" borderId="76" xfId="0" applyNumberFormat="1" applyFont="1" applyBorder="1" applyAlignment="1">
      <alignment horizontal="left"/>
    </xf>
    <xf numFmtId="0" fontId="21" fillId="0" borderId="33" xfId="0" applyFont="1" applyBorder="1"/>
    <xf numFmtId="166" fontId="18" fillId="0" borderId="76" xfId="0" applyNumberFormat="1" applyFont="1" applyBorder="1" applyAlignment="1">
      <alignment horizontal="center"/>
    </xf>
    <xf numFmtId="0" fontId="46" fillId="4" borderId="45" xfId="0" applyFont="1" applyFill="1" applyBorder="1"/>
    <xf numFmtId="0" fontId="116" fillId="4" borderId="15" xfId="0" applyFont="1" applyFill="1" applyBorder="1"/>
    <xf numFmtId="1" fontId="0" fillId="0" borderId="80" xfId="0" applyNumberFormat="1" applyBorder="1"/>
    <xf numFmtId="0" fontId="55" fillId="0" borderId="60" xfId="0" applyFont="1" applyBorder="1"/>
    <xf numFmtId="167" fontId="104" fillId="0" borderId="48" xfId="0" applyNumberFormat="1" applyFont="1" applyFill="1" applyBorder="1" applyAlignment="1">
      <alignment horizontal="center"/>
    </xf>
    <xf numFmtId="164" fontId="14" fillId="0" borderId="54" xfId="0" applyNumberFormat="1" applyFont="1" applyBorder="1" applyAlignment="1">
      <alignment horizontal="left"/>
    </xf>
    <xf numFmtId="0" fontId="107" fillId="0" borderId="80" xfId="0" applyFont="1" applyBorder="1" applyAlignment="1">
      <alignment horizontal="center"/>
    </xf>
    <xf numFmtId="2" fontId="80" fillId="8" borderId="80" xfId="0" applyNumberFormat="1" applyFont="1" applyFill="1" applyBorder="1" applyAlignment="1">
      <alignment horizontal="center"/>
    </xf>
    <xf numFmtId="166" fontId="14" fillId="0" borderId="38" xfId="0" applyNumberFormat="1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0" fontId="17" fillId="0" borderId="23" xfId="0" applyFont="1" applyBorder="1"/>
    <xf numFmtId="0" fontId="98" fillId="0" borderId="13" xfId="0" applyFont="1" applyBorder="1"/>
    <xf numFmtId="0" fontId="127" fillId="0" borderId="65" xfId="0" applyFont="1" applyBorder="1"/>
    <xf numFmtId="0" fontId="54" fillId="0" borderId="73" xfId="0" applyFont="1" applyBorder="1" applyAlignment="1">
      <alignment horizontal="left"/>
    </xf>
    <xf numFmtId="0" fontId="5" fillId="0" borderId="14" xfId="0" applyFont="1" applyBorder="1"/>
    <xf numFmtId="0" fontId="0" fillId="0" borderId="88" xfId="0" applyBorder="1"/>
    <xf numFmtId="0" fontId="78" fillId="0" borderId="42" xfId="0" applyFont="1" applyBorder="1"/>
    <xf numFmtId="0" fontId="81" fillId="0" borderId="21" xfId="0" applyFont="1" applyBorder="1" applyAlignment="1">
      <alignment horizontal="left"/>
    </xf>
    <xf numFmtId="0" fontId="21" fillId="0" borderId="5" xfId="0" applyFont="1" applyBorder="1"/>
    <xf numFmtId="0" fontId="0" fillId="0" borderId="11" xfId="0" applyFont="1" applyFill="1" applyBorder="1" applyAlignment="1">
      <alignment horizontal="right"/>
    </xf>
    <xf numFmtId="0" fontId="27" fillId="0" borderId="21" xfId="0" applyFont="1" applyFill="1" applyBorder="1" applyAlignment="1">
      <alignment horizontal="left"/>
    </xf>
    <xf numFmtId="0" fontId="21" fillId="0" borderId="21" xfId="0" applyFont="1" applyFill="1" applyBorder="1"/>
    <xf numFmtId="0" fontId="27" fillId="0" borderId="68" xfId="0" applyFont="1" applyFill="1" applyBorder="1" applyAlignment="1">
      <alignment horizontal="left"/>
    </xf>
    <xf numFmtId="0" fontId="90" fillId="0" borderId="54" xfId="0" applyFont="1" applyBorder="1" applyAlignment="1">
      <alignment horizontal="left"/>
    </xf>
    <xf numFmtId="0" fontId="46" fillId="0" borderId="2" xfId="0" applyFont="1" applyFill="1" applyBorder="1" applyAlignment="1">
      <alignment horizontal="left"/>
    </xf>
    <xf numFmtId="0" fontId="21" fillId="0" borderId="83" xfId="0" applyFont="1" applyFill="1" applyBorder="1"/>
    <xf numFmtId="0" fontId="76" fillId="0" borderId="85" xfId="0" applyFont="1" applyFill="1" applyBorder="1" applyAlignment="1">
      <alignment horizontal="left"/>
    </xf>
    <xf numFmtId="2" fontId="14" fillId="0" borderId="38" xfId="0" applyNumberFormat="1" applyFont="1" applyBorder="1" applyAlignment="1">
      <alignment horizontal="left"/>
    </xf>
    <xf numFmtId="0" fontId="51" fillId="0" borderId="17" xfId="0" applyFont="1" applyBorder="1"/>
    <xf numFmtId="0" fontId="47" fillId="0" borderId="0" xfId="0" applyFont="1" applyAlignment="1">
      <alignment horizontal="center"/>
    </xf>
    <xf numFmtId="0" fontId="59" fillId="0" borderId="47" xfId="0" applyFont="1" applyFill="1" applyBorder="1"/>
    <xf numFmtId="0" fontId="47" fillId="0" borderId="44" xfId="0" applyFont="1" applyBorder="1"/>
    <xf numFmtId="0" fontId="78" fillId="0" borderId="9" xfId="0" applyFont="1" applyFill="1" applyBorder="1"/>
    <xf numFmtId="0" fontId="27" fillId="0" borderId="15" xfId="0" applyFont="1" applyFill="1" applyBorder="1" applyAlignment="1">
      <alignment horizontal="left"/>
    </xf>
    <xf numFmtId="0" fontId="2" fillId="0" borderId="41" xfId="0" applyFont="1" applyBorder="1"/>
    <xf numFmtId="0" fontId="21" fillId="0" borderId="50" xfId="0" applyFont="1" applyBorder="1" applyAlignment="1">
      <alignment horizontal="left"/>
    </xf>
    <xf numFmtId="0" fontId="80" fillId="0" borderId="90" xfId="0" applyFont="1" applyBorder="1" applyAlignment="1">
      <alignment horizontal="left"/>
    </xf>
    <xf numFmtId="2" fontId="14" fillId="0" borderId="21" xfId="0" applyNumberFormat="1" applyFont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76" fillId="0" borderId="7" xfId="0" applyFont="1" applyFill="1" applyBorder="1" applyAlignment="1">
      <alignment horizontal="left"/>
    </xf>
    <xf numFmtId="0" fontId="2" fillId="0" borderId="54" xfId="0" applyFont="1" applyFill="1" applyBorder="1"/>
    <xf numFmtId="0" fontId="80" fillId="0" borderId="55" xfId="0" applyFont="1" applyFill="1" applyBorder="1" applyAlignment="1">
      <alignment horizontal="left"/>
    </xf>
    <xf numFmtId="0" fontId="1" fillId="0" borderId="79" xfId="0" applyFont="1" applyBorder="1"/>
    <xf numFmtId="2" fontId="104" fillId="0" borderId="0" xfId="0" applyNumberFormat="1" applyFont="1" applyAlignment="1">
      <alignment horizontal="center"/>
    </xf>
    <xf numFmtId="2" fontId="27" fillId="8" borderId="80" xfId="0" applyNumberFormat="1" applyFont="1" applyFill="1" applyBorder="1" applyAlignment="1">
      <alignment horizontal="center"/>
    </xf>
    <xf numFmtId="0" fontId="21" fillId="0" borderId="6" xfId="0" applyFont="1" applyBorder="1"/>
    <xf numFmtId="0" fontId="14" fillId="0" borderId="83" xfId="0" applyFont="1" applyBorder="1"/>
    <xf numFmtId="0" fontId="47" fillId="0" borderId="54" xfId="0" applyFont="1" applyBorder="1"/>
    <xf numFmtId="0" fontId="66" fillId="0" borderId="16" xfId="0" applyFont="1" applyBorder="1"/>
    <xf numFmtId="0" fontId="66" fillId="0" borderId="33" xfId="0" applyFont="1" applyBorder="1"/>
    <xf numFmtId="2" fontId="21" fillId="0" borderId="45" xfId="0" applyNumberFormat="1" applyFont="1" applyBorder="1" applyAlignment="1">
      <alignment horizontal="left"/>
    </xf>
    <xf numFmtId="2" fontId="76" fillId="0" borderId="15" xfId="0" applyNumberFormat="1" applyFont="1" applyBorder="1" applyAlignment="1">
      <alignment horizontal="left"/>
    </xf>
    <xf numFmtId="2" fontId="51" fillId="0" borderId="80" xfId="0" applyNumberFormat="1" applyFont="1" applyBorder="1" applyAlignment="1">
      <alignment horizontal="center"/>
    </xf>
    <xf numFmtId="0" fontId="21" fillId="0" borderId="88" xfId="0" applyFont="1" applyFill="1" applyBorder="1"/>
    <xf numFmtId="0" fontId="0" fillId="0" borderId="78" xfId="0" applyBorder="1"/>
    <xf numFmtId="0" fontId="54" fillId="0" borderId="81" xfId="0" applyFont="1" applyBorder="1" applyAlignment="1">
      <alignment horizontal="center"/>
    </xf>
    <xf numFmtId="0" fontId="67" fillId="0" borderId="88" xfId="0" applyFont="1" applyBorder="1"/>
    <xf numFmtId="0" fontId="0" fillId="0" borderId="91" xfId="0" applyBorder="1"/>
    <xf numFmtId="0" fontId="78" fillId="0" borderId="44" xfId="0" applyFont="1" applyFill="1" applyBorder="1"/>
    <xf numFmtId="0" fontId="21" fillId="0" borderId="65" xfId="0" applyFont="1" applyBorder="1"/>
    <xf numFmtId="0" fontId="21" fillId="0" borderId="45" xfId="0" applyFont="1" applyBorder="1" applyAlignment="1">
      <alignment horizontal="left"/>
    </xf>
    <xf numFmtId="0" fontId="76" fillId="0" borderId="15" xfId="0" applyFont="1" applyBorder="1" applyAlignment="1">
      <alignment horizontal="left"/>
    </xf>
    <xf numFmtId="0" fontId="74" fillId="0" borderId="84" xfId="0" applyFont="1" applyBorder="1"/>
    <xf numFmtId="0" fontId="76" fillId="0" borderId="82" xfId="0" applyFont="1" applyBorder="1" applyAlignment="1">
      <alignment horizontal="center"/>
    </xf>
    <xf numFmtId="167" fontId="82" fillId="0" borderId="78" xfId="0" applyNumberFormat="1" applyFont="1" applyFill="1" applyBorder="1" applyAlignment="1">
      <alignment horizontal="left"/>
    </xf>
    <xf numFmtId="0" fontId="79" fillId="0" borderId="78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66" fillId="0" borderId="58" xfId="0" applyFont="1" applyBorder="1"/>
    <xf numFmtId="0" fontId="70" fillId="0" borderId="0" xfId="0" applyFont="1" applyBorder="1"/>
    <xf numFmtId="2" fontId="14" fillId="0" borderId="45" xfId="0" applyNumberFormat="1" applyFont="1" applyBorder="1" applyAlignment="1">
      <alignment horizontal="left"/>
    </xf>
    <xf numFmtId="0" fontId="80" fillId="0" borderId="7" xfId="0" applyFont="1" applyFill="1" applyBorder="1" applyAlignment="1">
      <alignment horizontal="left"/>
    </xf>
    <xf numFmtId="2" fontId="81" fillId="0" borderId="76" xfId="0" applyNumberFormat="1" applyFont="1" applyFill="1" applyBorder="1" applyAlignment="1">
      <alignment horizontal="left"/>
    </xf>
    <xf numFmtId="0" fontId="80" fillId="0" borderId="72" xfId="0" applyFont="1" applyFill="1" applyBorder="1" applyAlignment="1">
      <alignment horizontal="left"/>
    </xf>
    <xf numFmtId="0" fontId="2" fillId="0" borderId="21" xfId="0" applyFont="1" applyFill="1" applyBorder="1"/>
    <xf numFmtId="0" fontId="45" fillId="0" borderId="84" xfId="0" applyFont="1" applyFill="1" applyBorder="1"/>
    <xf numFmtId="0" fontId="0" fillId="0" borderId="78" xfId="0" applyFill="1" applyBorder="1"/>
    <xf numFmtId="2" fontId="0" fillId="0" borderId="91" xfId="0" applyNumberFormat="1" applyFill="1" applyBorder="1"/>
    <xf numFmtId="0" fontId="32" fillId="0" borderId="0" xfId="0" applyFont="1" applyBorder="1" applyAlignment="1">
      <alignment horizontal="center"/>
    </xf>
    <xf numFmtId="164" fontId="14" fillId="0" borderId="70" xfId="0" applyNumberFormat="1" applyFont="1" applyBorder="1" applyAlignment="1">
      <alignment horizontal="right"/>
    </xf>
    <xf numFmtId="1" fontId="55" fillId="0" borderId="70" xfId="0" applyNumberFormat="1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74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2" fillId="0" borderId="78" xfId="0" applyFont="1" applyBorder="1"/>
    <xf numFmtId="0" fontId="32" fillId="0" borderId="63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32" fillId="0" borderId="55" xfId="0" applyFont="1" applyBorder="1" applyAlignment="1">
      <alignment horizontal="center"/>
    </xf>
    <xf numFmtId="164" fontId="14" fillId="0" borderId="27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74" fillId="0" borderId="68" xfId="0" applyFont="1" applyBorder="1"/>
    <xf numFmtId="0" fontId="14" fillId="0" borderId="86" xfId="0" applyFont="1" applyBorder="1" applyAlignment="1">
      <alignment horizontal="left"/>
    </xf>
    <xf numFmtId="0" fontId="74" fillId="0" borderId="68" xfId="0" applyFont="1" applyFill="1" applyBorder="1"/>
    <xf numFmtId="0" fontId="54" fillId="0" borderId="75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56" fillId="0" borderId="86" xfId="0" applyFont="1" applyBorder="1" applyAlignment="1">
      <alignment horizontal="left"/>
    </xf>
    <xf numFmtId="0" fontId="14" fillId="0" borderId="33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7" fontId="0" fillId="0" borderId="0" xfId="0" applyNumberFormat="1" applyFill="1"/>
    <xf numFmtId="2" fontId="0" fillId="0" borderId="0" xfId="0" applyNumberFormat="1" applyFill="1"/>
    <xf numFmtId="170" fontId="21" fillId="0" borderId="0" xfId="0" applyNumberFormat="1" applyFont="1" applyFill="1"/>
    <xf numFmtId="167" fontId="21" fillId="0" borderId="0" xfId="0" applyNumberFormat="1" applyFont="1" applyFill="1"/>
    <xf numFmtId="0" fontId="32" fillId="0" borderId="3" xfId="0" applyFont="1" applyFill="1" applyBorder="1" applyAlignment="1">
      <alignment horizontal="left"/>
    </xf>
    <xf numFmtId="169" fontId="17" fillId="0" borderId="0" xfId="0" applyNumberFormat="1" applyFont="1" applyFill="1"/>
    <xf numFmtId="168" fontId="21" fillId="0" borderId="0" xfId="0" applyNumberFormat="1" applyFont="1" applyFill="1"/>
    <xf numFmtId="0" fontId="53" fillId="0" borderId="0" xfId="0" applyFont="1" applyFill="1" applyBorder="1"/>
    <xf numFmtId="2" fontId="77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51" fillId="0" borderId="0" xfId="0" applyNumberFormat="1" applyFont="1" applyFill="1" applyBorder="1" applyAlignment="1">
      <alignment horizontal="center"/>
    </xf>
    <xf numFmtId="167" fontId="118" fillId="0" borderId="0" xfId="0" applyNumberFormat="1" applyFont="1" applyFill="1" applyBorder="1" applyAlignment="1">
      <alignment horizontal="center"/>
    </xf>
    <xf numFmtId="0" fontId="123" fillId="0" borderId="0" xfId="0" applyFont="1" applyFill="1" applyBorder="1" applyAlignment="1">
      <alignment horizontal="left"/>
    </xf>
    <xf numFmtId="0" fontId="108" fillId="0" borderId="0" xfId="0" applyFont="1" applyFill="1" applyBorder="1"/>
    <xf numFmtId="2" fontId="12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/>
    <xf numFmtId="0" fontId="63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66" fontId="124" fillId="0" borderId="0" xfId="0" applyNumberFormat="1" applyFont="1" applyFill="1" applyBorder="1" applyAlignment="1">
      <alignment horizontal="center"/>
    </xf>
    <xf numFmtId="167" fontId="124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left"/>
    </xf>
    <xf numFmtId="0" fontId="7" fillId="0" borderId="33" xfId="0" applyFont="1" applyBorder="1"/>
    <xf numFmtId="0" fontId="42" fillId="0" borderId="63" xfId="0" applyFont="1" applyBorder="1" applyAlignment="1">
      <alignment horizontal="center"/>
    </xf>
    <xf numFmtId="166" fontId="42" fillId="0" borderId="63" xfId="0" applyNumberFormat="1" applyFont="1" applyBorder="1" applyAlignment="1">
      <alignment horizontal="center"/>
    </xf>
    <xf numFmtId="2" fontId="42" fillId="0" borderId="63" xfId="0" applyNumberFormat="1" applyFont="1" applyBorder="1" applyAlignment="1">
      <alignment horizontal="center"/>
    </xf>
    <xf numFmtId="167" fontId="42" fillId="0" borderId="63" xfId="0" applyNumberFormat="1" applyFont="1" applyBorder="1" applyAlignment="1">
      <alignment horizontal="center"/>
    </xf>
    <xf numFmtId="2" fontId="2" fillId="0" borderId="76" xfId="0" applyNumberFormat="1" applyFont="1" applyBorder="1" applyAlignment="1">
      <alignment horizontal="center"/>
    </xf>
    <xf numFmtId="2" fontId="2" fillId="0" borderId="72" xfId="0" applyNumberFormat="1" applyFont="1" applyBorder="1" applyAlignment="1">
      <alignment horizontal="center"/>
    </xf>
    <xf numFmtId="0" fontId="61" fillId="0" borderId="66" xfId="0" applyFont="1" applyFill="1" applyBorder="1" applyAlignment="1">
      <alignment horizontal="center"/>
    </xf>
    <xf numFmtId="1" fontId="7" fillId="0" borderId="82" xfId="0" applyNumberFormat="1" applyFont="1" applyBorder="1" applyAlignment="1">
      <alignment horizontal="center"/>
    </xf>
    <xf numFmtId="165" fontId="61" fillId="0" borderId="66" xfId="0" applyNumberFormat="1" applyFont="1" applyFill="1" applyBorder="1" applyAlignment="1">
      <alignment horizontal="center"/>
    </xf>
    <xf numFmtId="166" fontId="61" fillId="0" borderId="66" xfId="0" applyNumberFormat="1" applyFont="1" applyFill="1" applyBorder="1" applyAlignment="1">
      <alignment horizontal="center"/>
    </xf>
    <xf numFmtId="2" fontId="7" fillId="0" borderId="82" xfId="0" applyNumberFormat="1" applyFont="1" applyBorder="1" applyAlignment="1">
      <alignment horizontal="center"/>
    </xf>
    <xf numFmtId="2" fontId="61" fillId="0" borderId="66" xfId="0" applyNumberFormat="1" applyFont="1" applyFill="1" applyBorder="1" applyAlignment="1">
      <alignment horizontal="center"/>
    </xf>
    <xf numFmtId="165" fontId="61" fillId="0" borderId="67" xfId="0" applyNumberFormat="1" applyFont="1" applyFill="1" applyBorder="1" applyAlignment="1">
      <alignment horizontal="center"/>
    </xf>
    <xf numFmtId="1" fontId="7" fillId="0" borderId="69" xfId="0" applyNumberFormat="1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166" fontId="42" fillId="0" borderId="58" xfId="0" applyNumberFormat="1" applyFont="1" applyBorder="1" applyAlignment="1">
      <alignment horizontal="center"/>
    </xf>
    <xf numFmtId="2" fontId="42" fillId="0" borderId="58" xfId="0" applyNumberFormat="1" applyFont="1" applyBorder="1" applyAlignment="1">
      <alignment horizontal="center"/>
    </xf>
    <xf numFmtId="167" fontId="42" fillId="0" borderId="58" xfId="0" applyNumberFormat="1" applyFont="1" applyBorder="1" applyAlignment="1">
      <alignment horizontal="center"/>
    </xf>
    <xf numFmtId="165" fontId="42" fillId="0" borderId="58" xfId="0" applyNumberFormat="1" applyFont="1" applyBorder="1" applyAlignment="1">
      <alignment horizontal="center"/>
    </xf>
    <xf numFmtId="1" fontId="42" fillId="0" borderId="80" xfId="0" applyNumberFormat="1" applyFont="1" applyBorder="1" applyAlignment="1">
      <alignment horizontal="center"/>
    </xf>
    <xf numFmtId="0" fontId="42" fillId="0" borderId="80" xfId="0" applyFont="1" applyBorder="1" applyAlignment="1">
      <alignment horizontal="center"/>
    </xf>
    <xf numFmtId="2" fontId="42" fillId="0" borderId="80" xfId="0" applyNumberFormat="1" applyFont="1" applyBorder="1" applyAlignment="1">
      <alignment horizontal="center"/>
    </xf>
    <xf numFmtId="166" fontId="42" fillId="0" borderId="80" xfId="0" applyNumberFormat="1" applyFont="1" applyBorder="1" applyAlignment="1">
      <alignment horizontal="center"/>
    </xf>
    <xf numFmtId="165" fontId="42" fillId="0" borderId="80" xfId="0" applyNumberFormat="1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167" fontId="42" fillId="0" borderId="80" xfId="0" applyNumberFormat="1" applyFont="1" applyBorder="1" applyAlignment="1">
      <alignment horizontal="center"/>
    </xf>
    <xf numFmtId="2" fontId="74" fillId="0" borderId="73" xfId="0" applyNumberFormat="1" applyFont="1" applyBorder="1" applyAlignment="1">
      <alignment horizontal="center"/>
    </xf>
    <xf numFmtId="2" fontId="2" fillId="0" borderId="80" xfId="0" applyNumberFormat="1" applyFont="1" applyBorder="1" applyAlignment="1">
      <alignment horizontal="center"/>
    </xf>
    <xf numFmtId="2" fontId="2" fillId="0" borderId="73" xfId="0" applyNumberFormat="1" applyFont="1" applyBorder="1" applyAlignment="1">
      <alignment horizontal="center"/>
    </xf>
    <xf numFmtId="2" fontId="2" fillId="0" borderId="77" xfId="0" applyNumberFormat="1" applyFont="1" applyBorder="1" applyAlignment="1">
      <alignment horizontal="center"/>
    </xf>
    <xf numFmtId="2" fontId="2" fillId="0" borderId="6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2" fontId="11" fillId="0" borderId="0" xfId="0" applyNumberFormat="1" applyFont="1" applyBorder="1"/>
    <xf numFmtId="0" fontId="68" fillId="0" borderId="0" xfId="0" applyFont="1" applyBorder="1"/>
    <xf numFmtId="0" fontId="2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6" fontId="30" fillId="0" borderId="0" xfId="0" applyNumberFormat="1" applyFont="1" applyBorder="1"/>
    <xf numFmtId="165" fontId="30" fillId="0" borderId="0" xfId="0" applyNumberFormat="1" applyFont="1" applyBorder="1"/>
    <xf numFmtId="2" fontId="30" fillId="0" borderId="0" xfId="0" applyNumberFormat="1" applyFont="1" applyBorder="1"/>
    <xf numFmtId="165" fontId="29" fillId="0" borderId="0" xfId="0" applyNumberFormat="1" applyFont="1" applyBorder="1"/>
    <xf numFmtId="166" fontId="18" fillId="0" borderId="43" xfId="0" applyNumberFormat="1" applyFont="1" applyFill="1" applyBorder="1" applyAlignment="1">
      <alignment horizontal="center"/>
    </xf>
    <xf numFmtId="166" fontId="18" fillId="0" borderId="78" xfId="0" applyNumberFormat="1" applyFont="1" applyFill="1" applyBorder="1" applyAlignment="1">
      <alignment horizontal="center"/>
    </xf>
    <xf numFmtId="166" fontId="18" fillId="0" borderId="82" xfId="0" applyNumberFormat="1" applyFont="1" applyFill="1" applyBorder="1" applyAlignment="1">
      <alignment horizontal="center"/>
    </xf>
    <xf numFmtId="166" fontId="18" fillId="0" borderId="76" xfId="0" applyNumberFormat="1" applyFont="1" applyFill="1" applyBorder="1" applyAlignment="1">
      <alignment horizontal="center"/>
    </xf>
    <xf numFmtId="166" fontId="18" fillId="0" borderId="72" xfId="0" applyNumberFormat="1" applyFont="1" applyBorder="1" applyAlignment="1">
      <alignment horizontal="center"/>
    </xf>
    <xf numFmtId="166" fontId="18" fillId="0" borderId="84" xfId="0" applyNumberFormat="1" applyFont="1" applyBorder="1" applyAlignment="1">
      <alignment horizontal="center"/>
    </xf>
    <xf numFmtId="166" fontId="18" fillId="0" borderId="78" xfId="0" applyNumberFormat="1" applyFont="1" applyBorder="1" applyAlignment="1">
      <alignment horizontal="center"/>
    </xf>
    <xf numFmtId="166" fontId="18" fillId="0" borderId="63" xfId="0" applyNumberFormat="1" applyFont="1" applyBorder="1" applyAlignment="1">
      <alignment horizontal="center"/>
    </xf>
    <xf numFmtId="166" fontId="18" fillId="0" borderId="80" xfId="0" applyNumberFormat="1" applyFont="1" applyFill="1" applyBorder="1" applyAlignment="1">
      <alignment horizontal="center"/>
    </xf>
    <xf numFmtId="166" fontId="18" fillId="0" borderId="82" xfId="0" applyNumberFormat="1" applyFont="1" applyBorder="1" applyAlignment="1">
      <alignment horizontal="center"/>
    </xf>
    <xf numFmtId="166" fontId="18" fillId="0" borderId="80" xfId="0" applyNumberFormat="1" applyFont="1" applyBorder="1" applyAlignment="1">
      <alignment horizontal="center"/>
    </xf>
    <xf numFmtId="166" fontId="18" fillId="0" borderId="69" xfId="0" applyNumberFormat="1" applyFont="1" applyBorder="1" applyAlignment="1">
      <alignment horizontal="center"/>
    </xf>
    <xf numFmtId="166" fontId="18" fillId="0" borderId="68" xfId="0" applyNumberFormat="1" applyFont="1" applyBorder="1" applyAlignment="1">
      <alignment horizontal="center"/>
    </xf>
    <xf numFmtId="166" fontId="18" fillId="0" borderId="58" xfId="0" applyNumberFormat="1" applyFont="1" applyBorder="1" applyAlignment="1">
      <alignment horizontal="center"/>
    </xf>
    <xf numFmtId="166" fontId="18" fillId="0" borderId="85" xfId="0" applyNumberFormat="1" applyFont="1" applyBorder="1" applyAlignment="1">
      <alignment horizontal="center"/>
    </xf>
    <xf numFmtId="166" fontId="18" fillId="0" borderId="61" xfId="0" applyNumberFormat="1" applyFont="1" applyBorder="1" applyAlignment="1">
      <alignment horizontal="center"/>
    </xf>
    <xf numFmtId="1" fontId="35" fillId="0" borderId="58" xfId="0" applyNumberFormat="1" applyFont="1" applyBorder="1" applyAlignment="1">
      <alignment horizontal="center"/>
    </xf>
    <xf numFmtId="1" fontId="35" fillId="0" borderId="61" xfId="0" applyNumberFormat="1" applyFont="1" applyBorder="1" applyAlignment="1">
      <alignment horizontal="center"/>
    </xf>
    <xf numFmtId="2" fontId="39" fillId="10" borderId="66" xfId="0" applyNumberFormat="1" applyFont="1" applyFill="1" applyBorder="1" applyAlignment="1">
      <alignment horizontal="center"/>
    </xf>
    <xf numFmtId="2" fontId="39" fillId="10" borderId="80" xfId="0" applyNumberFormat="1" applyFont="1" applyFill="1" applyBorder="1" applyAlignment="1">
      <alignment horizontal="center"/>
    </xf>
    <xf numFmtId="2" fontId="39" fillId="10" borderId="8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3"/>
  <sheetViews>
    <sheetView tabSelected="1" view="pageBreakPreview" topLeftCell="A4" zoomScale="60" workbookViewId="0">
      <selection activeCell="G36" sqref="G36"/>
    </sheetView>
  </sheetViews>
  <sheetFormatPr defaultRowHeight="15"/>
  <cols>
    <col min="1" max="1" width="1.5703125" customWidth="1"/>
    <col min="2" max="2" width="9.140625" customWidth="1"/>
    <col min="3" max="3" width="30" customWidth="1"/>
    <col min="4" max="4" width="7.5703125" style="1" customWidth="1"/>
    <col min="5" max="5" width="7.42578125" style="1" customWidth="1"/>
    <col min="6" max="6" width="7" style="1" customWidth="1"/>
    <col min="7" max="7" width="8.7109375" style="1" customWidth="1"/>
    <col min="8" max="8" width="9.5703125" style="1" customWidth="1"/>
    <col min="9" max="9" width="7.42578125" style="1" customWidth="1"/>
    <col min="10" max="10" width="8.42578125" style="1" customWidth="1"/>
    <col min="11" max="11" width="10.5703125" style="1" customWidth="1"/>
    <col min="12" max="12" width="5.85546875" style="1" customWidth="1"/>
    <col min="13" max="13" width="10.28515625" style="1" customWidth="1"/>
    <col min="14" max="14" width="20.85546875" customWidth="1"/>
    <col min="15" max="15" width="8.42578125" customWidth="1"/>
    <col min="16" max="16" width="8.85546875" customWidth="1"/>
    <col min="17" max="17" width="12" customWidth="1"/>
    <col min="18" max="18" width="7.5703125" bestFit="1" customWidth="1"/>
    <col min="19" max="19" width="8" customWidth="1"/>
    <col min="21" max="21" width="6.42578125" bestFit="1" customWidth="1"/>
    <col min="22" max="22" width="8.42578125" bestFit="1" customWidth="1"/>
    <col min="23" max="23" width="6.42578125" bestFit="1" customWidth="1"/>
    <col min="28" max="28" width="7.85546875" customWidth="1"/>
    <col min="29" max="29" width="4.85546875" customWidth="1"/>
    <col min="30" max="30" width="5.85546875" customWidth="1"/>
  </cols>
  <sheetData>
    <row r="1" spans="3:58" ht="7.5" customHeight="1">
      <c r="R1" s="2"/>
      <c r="S1" s="2"/>
      <c r="T1" s="2"/>
      <c r="U1" s="6"/>
      <c r="V1" s="7"/>
      <c r="W1" s="3"/>
      <c r="X1" s="8"/>
      <c r="Y1" s="3"/>
      <c r="Z1" s="1"/>
      <c r="AA1" s="1"/>
      <c r="AB1" s="2"/>
      <c r="AC1" s="1"/>
      <c r="AD1" s="1"/>
      <c r="AE1" s="1"/>
      <c r="AF1" s="1"/>
      <c r="AG1" s="2"/>
      <c r="AH1" s="2"/>
      <c r="AI1" s="2"/>
      <c r="AJ1" s="6"/>
      <c r="AK1" s="9"/>
      <c r="AL1" s="2"/>
      <c r="AM1" s="2"/>
      <c r="AN1" s="2"/>
      <c r="AO1" s="6"/>
      <c r="AP1" s="4"/>
      <c r="AQ1" s="1"/>
    </row>
    <row r="2" spans="3:58">
      <c r="V2" s="11"/>
      <c r="W2" s="11"/>
      <c r="X2" s="1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3"/>
      <c r="AQ2" s="3"/>
      <c r="AR2" s="3"/>
      <c r="AS2" s="10"/>
      <c r="AT2" s="7"/>
      <c r="AU2" s="11"/>
      <c r="AV2" s="8"/>
      <c r="AW2" s="3"/>
      <c r="AX2" s="11"/>
      <c r="AY2" s="3"/>
      <c r="AZ2" s="3"/>
      <c r="BA2" s="3"/>
      <c r="BB2" s="10"/>
      <c r="BC2" s="10"/>
      <c r="BD2" s="5"/>
      <c r="BE2" s="3"/>
      <c r="BF2" s="2"/>
    </row>
    <row r="3" spans="3:58" ht="12.75" customHeight="1">
      <c r="V3" s="11"/>
      <c r="W3" s="11"/>
      <c r="X3" s="4"/>
      <c r="Y3" s="5"/>
      <c r="Z3" s="11"/>
      <c r="AA3" s="11"/>
      <c r="AB3" s="11"/>
      <c r="AC3" s="5"/>
      <c r="AD3" s="5"/>
      <c r="AE3" s="11"/>
      <c r="AF3" s="3"/>
      <c r="AG3" s="11"/>
      <c r="AH3" s="11"/>
      <c r="AI3" s="11"/>
      <c r="AJ3" s="3"/>
      <c r="AK3" s="19"/>
      <c r="AL3" s="11"/>
      <c r="AM3" s="11"/>
      <c r="AN3" s="11"/>
      <c r="AO3" s="11"/>
      <c r="AP3" s="4"/>
      <c r="AQ3" s="5"/>
      <c r="AR3" s="5"/>
      <c r="AS3" s="11"/>
      <c r="AT3" s="11"/>
      <c r="AU3" s="3"/>
      <c r="AV3" s="3"/>
      <c r="AW3" s="3"/>
      <c r="AX3" s="11"/>
      <c r="AY3" s="8"/>
      <c r="AZ3" s="5"/>
      <c r="BA3" s="11"/>
      <c r="BB3" s="5"/>
      <c r="BC3" s="5"/>
      <c r="BD3" s="5"/>
      <c r="BE3" s="3"/>
      <c r="BF3" s="2"/>
    </row>
    <row r="4" spans="3:58">
      <c r="V4" s="11"/>
      <c r="W4" s="11"/>
      <c r="X4" s="5"/>
      <c r="Y4" s="5"/>
      <c r="Z4" s="11"/>
      <c r="AA4" s="11"/>
      <c r="AB4" s="11"/>
      <c r="AC4" s="5"/>
      <c r="AD4" s="5"/>
      <c r="AE4" s="11"/>
      <c r="AF4" s="5"/>
      <c r="AG4" s="11"/>
      <c r="AH4" s="11"/>
      <c r="AI4" s="11"/>
      <c r="AJ4" s="11"/>
      <c r="AK4" s="19"/>
      <c r="AL4" s="11"/>
      <c r="AM4" s="11"/>
      <c r="AN4" s="11"/>
      <c r="AO4" s="11"/>
      <c r="AP4" s="11"/>
      <c r="AQ4" s="5"/>
      <c r="AR4" s="5"/>
      <c r="AS4" s="11"/>
      <c r="AT4" s="11"/>
      <c r="AU4" s="10"/>
      <c r="AV4" s="11"/>
      <c r="AW4" s="3"/>
      <c r="AX4" s="11"/>
      <c r="AY4" s="8"/>
      <c r="AZ4" s="5"/>
      <c r="BA4" s="11"/>
      <c r="BB4" s="5"/>
      <c r="BC4" s="5"/>
      <c r="BD4" s="5"/>
      <c r="BE4" s="3"/>
      <c r="BF4" s="11"/>
    </row>
    <row r="5" spans="3:58">
      <c r="V5" s="11"/>
      <c r="W5" s="11"/>
      <c r="X5" s="5"/>
      <c r="Y5" s="5"/>
      <c r="Z5" s="11"/>
      <c r="AA5" s="11"/>
      <c r="AB5" s="11"/>
      <c r="AC5" s="11"/>
      <c r="AD5" s="11"/>
      <c r="AE5" s="11"/>
      <c r="AF5" s="11"/>
      <c r="AG5" s="5"/>
      <c r="AH5" s="11"/>
      <c r="AI5" s="5"/>
      <c r="AJ5" s="11"/>
      <c r="AK5" s="11"/>
      <c r="AL5" s="11"/>
      <c r="AM5" s="11"/>
      <c r="AN5" s="11"/>
      <c r="AO5" s="11"/>
      <c r="AP5" s="11"/>
      <c r="AQ5" s="5"/>
      <c r="AR5" s="5"/>
      <c r="AS5" s="11"/>
      <c r="AT5" s="11"/>
      <c r="AU5" s="11"/>
      <c r="AV5" s="3"/>
      <c r="AW5" s="11"/>
      <c r="AX5" s="5"/>
      <c r="AY5" s="3"/>
      <c r="AZ5" s="5"/>
      <c r="BA5" s="5"/>
      <c r="BB5" s="5"/>
      <c r="BC5" s="5"/>
      <c r="BD5" s="5"/>
      <c r="BE5" s="11"/>
      <c r="BF5" s="1"/>
    </row>
    <row r="6" spans="3:58" ht="15.75">
      <c r="V6" s="11"/>
      <c r="W6" s="11"/>
      <c r="X6" s="5"/>
      <c r="Y6" s="5"/>
      <c r="Z6" s="11"/>
      <c r="AA6" s="11"/>
      <c r="AB6" s="11"/>
      <c r="AC6" s="5"/>
      <c r="AD6" s="8"/>
      <c r="AE6" s="5"/>
      <c r="AF6" s="11"/>
      <c r="AG6" s="5"/>
      <c r="AH6" s="11"/>
      <c r="AI6" s="5"/>
      <c r="AJ6" s="11"/>
      <c r="AK6" s="11"/>
      <c r="AL6" s="11"/>
      <c r="AM6" s="11"/>
      <c r="AN6" s="11"/>
      <c r="AO6" s="11"/>
      <c r="AP6" s="11"/>
      <c r="AQ6" s="5"/>
      <c r="AR6" s="5"/>
      <c r="AS6" s="11"/>
      <c r="AT6" s="11"/>
      <c r="AU6" s="16"/>
      <c r="AV6" s="7"/>
      <c r="AW6" s="15"/>
      <c r="AX6" s="5"/>
      <c r="AY6" s="5"/>
      <c r="AZ6" s="5"/>
      <c r="BA6" s="5"/>
      <c r="BB6" s="5"/>
      <c r="BC6" s="5"/>
      <c r="BD6" s="5"/>
      <c r="BE6" s="11"/>
      <c r="BF6" s="17"/>
    </row>
    <row r="7" spans="3:58">
      <c r="C7" s="1"/>
      <c r="E7"/>
      <c r="F7"/>
      <c r="G7" s="2" t="s">
        <v>258</v>
      </c>
      <c r="J7"/>
      <c r="V7" s="11"/>
      <c r="W7" s="11"/>
      <c r="X7" s="5"/>
      <c r="Y7" s="5"/>
      <c r="Z7" s="1860"/>
      <c r="AA7" s="11"/>
      <c r="AB7" s="11"/>
      <c r="AC7" s="11"/>
      <c r="AD7" s="11"/>
      <c r="AE7" s="11"/>
      <c r="AF7" s="11"/>
      <c r="AG7" s="5"/>
      <c r="AH7" s="11"/>
      <c r="AI7" s="5"/>
      <c r="AJ7" s="11"/>
      <c r="AK7" s="11"/>
      <c r="AL7" s="11"/>
      <c r="AM7" s="11"/>
      <c r="AN7" s="11"/>
      <c r="AO7" s="11"/>
      <c r="AP7" s="11"/>
      <c r="AQ7" s="5"/>
      <c r="AR7" s="5"/>
      <c r="AS7" s="1860"/>
      <c r="AT7" s="11"/>
      <c r="AU7" s="16"/>
      <c r="AV7" s="7"/>
      <c r="AW7" s="15"/>
      <c r="AX7" s="5"/>
      <c r="AY7" s="3"/>
      <c r="AZ7" s="11"/>
      <c r="BA7" s="3"/>
      <c r="BB7" s="5"/>
      <c r="BC7" s="11"/>
      <c r="BD7" s="11"/>
      <c r="BE7" s="11"/>
      <c r="BF7" s="19"/>
    </row>
    <row r="8" spans="3:58">
      <c r="C8" s="1217"/>
      <c r="E8"/>
      <c r="F8" s="1" t="s">
        <v>259</v>
      </c>
      <c r="G8"/>
      <c r="J8"/>
      <c r="V8" s="11"/>
      <c r="W8" s="11"/>
      <c r="X8" s="5"/>
      <c r="Y8" s="5"/>
      <c r="Z8" s="5"/>
      <c r="AA8" s="5"/>
      <c r="AB8" s="5"/>
      <c r="AC8" s="5"/>
      <c r="AD8" s="3"/>
      <c r="AE8" s="3"/>
      <c r="AF8" s="8"/>
      <c r="AG8" s="5"/>
      <c r="AH8" s="11"/>
      <c r="AI8" s="5"/>
      <c r="AJ8" s="11"/>
      <c r="AK8" s="11"/>
      <c r="AL8" s="11"/>
      <c r="AM8" s="11"/>
      <c r="AN8" s="11"/>
      <c r="AO8" s="11"/>
      <c r="AP8" s="11"/>
      <c r="AQ8" s="5"/>
      <c r="AR8" s="5"/>
      <c r="AS8" s="11"/>
      <c r="AT8" s="11"/>
      <c r="AU8" s="16"/>
      <c r="AV8" s="7"/>
      <c r="AW8" s="15"/>
      <c r="AX8" s="3"/>
      <c r="AY8" s="3"/>
      <c r="AZ8" s="4"/>
      <c r="BA8" s="10"/>
      <c r="BB8" s="20"/>
      <c r="BC8" s="11"/>
      <c r="BD8" s="11"/>
      <c r="BE8" s="11"/>
      <c r="BF8" s="19"/>
    </row>
    <row r="9" spans="3:58">
      <c r="C9" s="1217"/>
      <c r="E9"/>
      <c r="F9"/>
      <c r="G9"/>
      <c r="H9"/>
      <c r="I9"/>
      <c r="J9"/>
      <c r="V9" s="11"/>
      <c r="W9" s="11"/>
      <c r="X9" s="5"/>
      <c r="Y9" s="5"/>
      <c r="Z9" s="11"/>
      <c r="AA9" s="11"/>
      <c r="AB9" s="11"/>
      <c r="AC9" s="11"/>
      <c r="AD9" s="3"/>
      <c r="AE9" s="3"/>
      <c r="AF9" s="3"/>
      <c r="AG9" s="15"/>
      <c r="AH9" s="11"/>
      <c r="AI9" s="15"/>
      <c r="AJ9" s="11"/>
      <c r="AK9" s="11"/>
      <c r="AL9" s="11"/>
      <c r="AM9" s="11"/>
      <c r="AN9" s="11"/>
      <c r="AO9" s="11"/>
      <c r="AP9" s="11"/>
      <c r="AQ9" s="5"/>
      <c r="AR9" s="5"/>
      <c r="AS9" s="5"/>
      <c r="AT9" s="5"/>
      <c r="AU9" s="15"/>
      <c r="AV9" s="15"/>
      <c r="AW9" s="15"/>
      <c r="AX9" s="11"/>
      <c r="AY9" s="3"/>
      <c r="AZ9" s="3"/>
      <c r="BA9" s="3"/>
      <c r="BB9" s="10"/>
      <c r="BC9" s="11"/>
      <c r="BD9" s="11"/>
      <c r="BE9" s="11"/>
      <c r="BF9" s="3"/>
    </row>
    <row r="10" spans="3:58">
      <c r="C10" s="1217"/>
      <c r="E10"/>
      <c r="F10"/>
      <c r="G10"/>
      <c r="I10" s="12"/>
      <c r="V10" s="11"/>
      <c r="W10" s="11"/>
      <c r="X10" s="5"/>
      <c r="Y10" s="5"/>
      <c r="Z10" s="5"/>
      <c r="AA10" s="5"/>
      <c r="AB10" s="5"/>
      <c r="AC10" s="5"/>
      <c r="AD10" s="11"/>
      <c r="AE10" s="11"/>
      <c r="AF10" s="11"/>
      <c r="AG10" s="11"/>
      <c r="AH10" s="11"/>
      <c r="AI10" s="5"/>
      <c r="AJ10" s="11"/>
      <c r="AK10" s="11"/>
      <c r="AL10" s="11"/>
      <c r="AM10" s="11"/>
      <c r="AN10" s="11"/>
      <c r="AO10" s="11"/>
      <c r="AP10" s="11"/>
      <c r="AQ10" s="5"/>
      <c r="AR10" s="5"/>
      <c r="AS10" s="11"/>
      <c r="AT10" s="11"/>
      <c r="AU10" s="11"/>
      <c r="AV10" s="26"/>
      <c r="AW10" s="11"/>
      <c r="AX10" s="23"/>
      <c r="AY10" s="8"/>
      <c r="AZ10" s="5"/>
      <c r="BA10" s="11"/>
      <c r="BB10" s="5"/>
      <c r="BC10" s="11"/>
      <c r="BD10" s="11"/>
      <c r="BE10" s="11"/>
      <c r="BF10" s="3"/>
    </row>
    <row r="11" spans="3:58">
      <c r="C11" s="1217"/>
      <c r="E11" s="13"/>
      <c r="F11"/>
      <c r="G11"/>
      <c r="H11"/>
      <c r="I11"/>
      <c r="J11"/>
      <c r="V11" s="11"/>
      <c r="W11" s="11"/>
      <c r="X11" s="11"/>
      <c r="Y11" s="5"/>
      <c r="Z11" s="5"/>
      <c r="AA11" s="5"/>
      <c r="AB11" s="11"/>
      <c r="AC11" s="5"/>
      <c r="AD11" s="11"/>
      <c r="AE11" s="11"/>
      <c r="AF11" s="11"/>
      <c r="AG11" s="11"/>
      <c r="AH11" s="5"/>
      <c r="AI11" s="11"/>
      <c r="AJ11" s="21"/>
      <c r="AK11" s="5"/>
      <c r="AL11" s="11"/>
      <c r="AM11" s="11"/>
      <c r="AN11" s="127"/>
      <c r="AO11" s="167"/>
      <c r="AP11" s="55"/>
      <c r="AQ11" s="11"/>
      <c r="AR11" s="11"/>
      <c r="AS11" s="11"/>
      <c r="AT11" s="11"/>
      <c r="AU11" s="11"/>
      <c r="AV11" s="29"/>
      <c r="AW11" s="3"/>
      <c r="AX11" s="3"/>
      <c r="AY11" s="8"/>
      <c r="AZ11" s="5"/>
      <c r="BA11" s="11"/>
      <c r="BB11" s="5"/>
      <c r="BC11" s="11"/>
      <c r="BD11" s="11"/>
      <c r="BE11" s="11"/>
      <c r="BF11" s="3"/>
    </row>
    <row r="12" spans="3:58">
      <c r="C12" s="1"/>
      <c r="I12" s="2"/>
      <c r="J12" s="2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3"/>
      <c r="AG12" s="3"/>
      <c r="AH12" s="11"/>
      <c r="AI12" s="11"/>
      <c r="AJ12" s="11"/>
      <c r="AK12" s="11"/>
      <c r="AL12" s="11"/>
      <c r="AM12" s="11"/>
      <c r="AN12" s="183"/>
      <c r="AO12" s="167"/>
      <c r="AP12" s="171"/>
      <c r="AQ12" s="11"/>
      <c r="AR12" s="11"/>
      <c r="AS12" s="11"/>
      <c r="AT12" s="11"/>
      <c r="AU12" s="11"/>
      <c r="AV12" s="11"/>
      <c r="AW12" s="3"/>
      <c r="AX12" s="3"/>
      <c r="AY12" s="3"/>
      <c r="AZ12" s="5"/>
      <c r="BA12" s="5"/>
      <c r="BB12" s="5"/>
      <c r="BC12" s="11"/>
      <c r="BD12" s="11"/>
      <c r="BE12" s="11"/>
      <c r="BF12" s="11"/>
    </row>
    <row r="13" spans="3:58">
      <c r="C13" s="1"/>
      <c r="E13"/>
      <c r="F13"/>
      <c r="G13"/>
      <c r="H13"/>
      <c r="I13" s="2"/>
      <c r="J13" s="2"/>
      <c r="V13" s="11"/>
      <c r="W13" s="11"/>
      <c r="X13" s="11"/>
      <c r="Y13" s="11"/>
      <c r="Z13" s="11"/>
      <c r="AA13" s="11"/>
      <c r="AB13" s="11"/>
      <c r="AC13" s="3"/>
      <c r="AD13" s="11"/>
      <c r="AE13" s="21"/>
      <c r="AF13" s="3"/>
      <c r="AG13" s="3"/>
      <c r="AH13" s="15"/>
      <c r="AI13" s="10"/>
      <c r="AJ13" s="11"/>
      <c r="AK13" s="11"/>
      <c r="AL13" s="11"/>
      <c r="AM13" s="11"/>
      <c r="AN13" s="183"/>
      <c r="AO13" s="167"/>
      <c r="AP13" s="166"/>
      <c r="AQ13" s="11"/>
      <c r="AR13" s="11"/>
      <c r="AS13" s="11"/>
      <c r="AT13" s="3"/>
      <c r="AU13" s="11"/>
      <c r="AV13" s="21"/>
      <c r="AW13" s="3"/>
      <c r="AX13" s="3"/>
      <c r="AY13" s="15"/>
      <c r="AZ13" s="15"/>
      <c r="BA13" s="15"/>
      <c r="BB13" s="15"/>
      <c r="BC13" s="11"/>
      <c r="BD13" s="11"/>
      <c r="BE13" s="11"/>
      <c r="BF13" s="21"/>
    </row>
    <row r="14" spans="3:58" ht="15.75">
      <c r="C14" s="1"/>
      <c r="I14"/>
      <c r="J14"/>
      <c r="V14" s="11"/>
      <c r="W14" s="11"/>
      <c r="X14" s="11"/>
      <c r="Y14" s="11"/>
      <c r="Z14" s="11"/>
      <c r="AA14" s="11"/>
      <c r="AB14" s="33"/>
      <c r="AC14" s="33"/>
      <c r="AD14" s="33"/>
      <c r="AE14" s="33"/>
      <c r="AF14" s="11"/>
      <c r="AG14" s="11"/>
      <c r="AH14" s="11"/>
      <c r="AI14" s="20"/>
      <c r="AJ14" s="21"/>
      <c r="AK14" s="20"/>
      <c r="AL14" s="20"/>
      <c r="AM14" s="11"/>
      <c r="AN14" s="183"/>
      <c r="AO14" s="167"/>
      <c r="AP14" s="166"/>
      <c r="AQ14" s="11"/>
      <c r="AR14" s="11"/>
      <c r="AS14" s="11"/>
      <c r="AT14" s="3"/>
      <c r="AU14" s="11"/>
      <c r="AV14" s="21"/>
      <c r="AW14" s="3"/>
      <c r="AX14" s="5"/>
      <c r="AY14" s="3"/>
      <c r="AZ14" s="11"/>
      <c r="BA14" s="5"/>
      <c r="BB14" s="3"/>
      <c r="BC14" s="188"/>
      <c r="BD14" s="172"/>
      <c r="BE14" s="182"/>
      <c r="BF14" s="21"/>
    </row>
    <row r="15" spans="3:58" ht="18.75" customHeight="1">
      <c r="C15" s="18"/>
      <c r="F15" s="18"/>
      <c r="G15" s="18"/>
      <c r="H15" s="18"/>
      <c r="I15" t="s">
        <v>402</v>
      </c>
      <c r="V15" s="11"/>
      <c r="W15" s="7"/>
      <c r="X15" s="15"/>
      <c r="Y15" s="11"/>
      <c r="Z15" s="11"/>
      <c r="AA15" s="11"/>
      <c r="AB15" s="11"/>
      <c r="AC15" s="11"/>
      <c r="AD15" s="11"/>
      <c r="AE15" s="21"/>
      <c r="AF15" s="11"/>
      <c r="AG15" s="5"/>
      <c r="AH15" s="5"/>
      <c r="AI15" s="33"/>
      <c r="AJ15" s="33"/>
      <c r="AK15" s="33"/>
      <c r="AL15" s="33"/>
      <c r="AM15" s="39"/>
      <c r="AN15" s="11"/>
      <c r="AO15" s="289"/>
      <c r="AP15" s="11"/>
      <c r="AQ15" s="11"/>
      <c r="AR15" s="11"/>
      <c r="AS15" s="11"/>
      <c r="AT15" s="11"/>
      <c r="AU15" s="11"/>
      <c r="AV15" s="21"/>
      <c r="AW15" s="11"/>
      <c r="AX15" s="5"/>
      <c r="AY15" s="5"/>
      <c r="AZ15" s="5"/>
      <c r="BA15" s="5"/>
      <c r="BB15" s="5"/>
      <c r="BC15" s="183"/>
      <c r="BD15" s="167"/>
      <c r="BE15" s="166"/>
      <c r="BF15" s="21"/>
    </row>
    <row r="16" spans="3:58" ht="16.5" customHeight="1">
      <c r="D16"/>
      <c r="E16"/>
      <c r="F16"/>
      <c r="G16"/>
      <c r="H16"/>
      <c r="I16"/>
      <c r="J16"/>
      <c r="V16" s="11"/>
      <c r="W16" s="7"/>
      <c r="X16" s="15"/>
      <c r="Y16" s="3"/>
      <c r="Z16" s="33"/>
      <c r="AA16" s="4"/>
      <c r="AB16" s="4"/>
      <c r="AC16" s="10"/>
      <c r="AD16" s="11"/>
      <c r="AE16" s="15"/>
      <c r="AF16" s="11"/>
      <c r="AG16" s="5"/>
      <c r="AH16" s="5"/>
      <c r="AI16" s="1861"/>
      <c r="AJ16" s="1862"/>
      <c r="AK16" s="1863"/>
      <c r="AL16" s="1862"/>
      <c r="AM16" s="41"/>
      <c r="AN16" s="255"/>
      <c r="AO16" s="202"/>
      <c r="AP16" s="311"/>
      <c r="AQ16" s="3"/>
      <c r="AR16" s="4"/>
      <c r="AS16" s="4"/>
      <c r="AT16" s="10"/>
      <c r="AU16" s="11"/>
      <c r="AV16" s="15"/>
      <c r="AW16" s="11"/>
      <c r="AX16" s="5"/>
      <c r="AY16" s="5"/>
      <c r="AZ16" s="5"/>
      <c r="BA16" s="5"/>
      <c r="BB16" s="5"/>
      <c r="BC16" s="184"/>
      <c r="BD16" s="185"/>
      <c r="BE16" s="166"/>
      <c r="BF16" s="15"/>
    </row>
    <row r="17" spans="2:58">
      <c r="D17"/>
      <c r="E17"/>
      <c r="F17"/>
      <c r="G17"/>
      <c r="H17" s="2"/>
      <c r="I17"/>
      <c r="J17" s="601"/>
      <c r="V17" s="11"/>
      <c r="W17" s="7"/>
      <c r="X17" s="41"/>
      <c r="Y17" s="3"/>
      <c r="Z17" s="3"/>
      <c r="AA17" s="10"/>
      <c r="AB17" s="11"/>
      <c r="AC17" s="10"/>
      <c r="AD17" s="11"/>
      <c r="AE17" s="15"/>
      <c r="AF17" s="11"/>
      <c r="AG17" s="3"/>
      <c r="AH17" s="11"/>
      <c r="AI17" s="1864"/>
      <c r="AJ17" s="10"/>
      <c r="AK17" s="1865"/>
      <c r="AL17" s="10"/>
      <c r="AM17" s="41"/>
      <c r="AN17" s="172"/>
      <c r="AO17" s="298"/>
      <c r="AP17" s="172"/>
      <c r="AQ17" s="3"/>
      <c r="AR17" s="10"/>
      <c r="AS17" s="10"/>
      <c r="AT17" s="10"/>
      <c r="AU17" s="11"/>
      <c r="AV17" s="15"/>
      <c r="AW17" s="11"/>
      <c r="AX17" s="3"/>
      <c r="AY17" s="11"/>
      <c r="AZ17" s="3"/>
      <c r="BA17" s="10"/>
      <c r="BB17" s="10"/>
      <c r="BC17" s="186"/>
      <c r="BD17" s="185"/>
      <c r="BE17" s="172"/>
      <c r="BF17" s="15"/>
    </row>
    <row r="18" spans="2:58">
      <c r="D18"/>
      <c r="E18"/>
      <c r="F18"/>
      <c r="G18" s="602"/>
      <c r="H18" s="602"/>
      <c r="I18" s="602"/>
      <c r="J18" s="602"/>
      <c r="V18" s="11"/>
      <c r="W18" s="7"/>
      <c r="X18" s="15"/>
      <c r="Y18" s="8"/>
      <c r="Z18" s="5"/>
      <c r="AA18" s="33"/>
      <c r="AB18" s="5"/>
      <c r="AC18" s="11"/>
      <c r="AD18" s="20"/>
      <c r="AE18" s="20"/>
      <c r="AF18" s="21"/>
      <c r="AG18" s="21"/>
      <c r="AH18" s="77"/>
      <c r="AI18" s="254"/>
      <c r="AJ18" s="254"/>
      <c r="AK18" s="254"/>
      <c r="AL18" s="254"/>
      <c r="AM18" s="41"/>
      <c r="AN18" s="198"/>
      <c r="AO18" s="167"/>
      <c r="AP18" s="171"/>
      <c r="AQ18" s="3"/>
      <c r="AR18" s="4"/>
      <c r="AS18" s="10"/>
      <c r="AT18" s="3"/>
      <c r="AU18" s="11"/>
      <c r="AV18" s="11"/>
      <c r="AW18" s="11"/>
      <c r="AX18" s="11"/>
      <c r="AY18" s="11"/>
      <c r="AZ18" s="11"/>
      <c r="BA18" s="11"/>
      <c r="BB18" s="11"/>
      <c r="BC18" s="185"/>
      <c r="BD18" s="167"/>
      <c r="BE18" s="166"/>
      <c r="BF18" s="15"/>
    </row>
    <row r="19" spans="2:58" ht="15.75" customHeight="1">
      <c r="B19" s="90"/>
      <c r="C19" s="241"/>
      <c r="D19"/>
      <c r="E19"/>
      <c r="F19"/>
      <c r="G19"/>
      <c r="H19"/>
      <c r="I19"/>
      <c r="J19" s="601"/>
      <c r="V19" s="11"/>
      <c r="W19" s="7"/>
      <c r="X19" s="15"/>
      <c r="Y19" s="11"/>
      <c r="Z19" s="41"/>
      <c r="AA19" s="11"/>
      <c r="AB19" s="33"/>
      <c r="AC19" s="33"/>
      <c r="AD19" s="33"/>
      <c r="AE19" s="33"/>
      <c r="AF19" s="33"/>
      <c r="AG19" s="33"/>
      <c r="AH19" s="33"/>
      <c r="AI19" s="11"/>
      <c r="AJ19" s="11"/>
      <c r="AK19" s="11"/>
      <c r="AL19" s="11"/>
      <c r="AM19" s="32"/>
      <c r="AN19" s="183"/>
      <c r="AO19" s="167"/>
      <c r="AP19" s="183"/>
      <c r="AQ19" s="3"/>
      <c r="AR19" s="10"/>
      <c r="AS19" s="10"/>
      <c r="AT19" s="3"/>
      <c r="AU19" s="11"/>
      <c r="AV19" s="11"/>
      <c r="AW19" s="11"/>
      <c r="AX19" s="11"/>
      <c r="AY19" s="11"/>
      <c r="AZ19" s="11"/>
      <c r="BA19" s="11"/>
      <c r="BB19" s="11"/>
      <c r="BC19" s="186"/>
      <c r="BD19" s="167"/>
      <c r="BE19" s="166"/>
      <c r="BF19" s="15"/>
    </row>
    <row r="20" spans="2:58" ht="15.75" customHeight="1">
      <c r="B20" s="90"/>
      <c r="C20" s="241"/>
      <c r="D20" s="2"/>
      <c r="E20" s="602"/>
      <c r="F20" s="6"/>
      <c r="G20" s="6"/>
      <c r="H20" s="9"/>
      <c r="I20"/>
      <c r="J20" s="241"/>
      <c r="V20" s="11"/>
      <c r="W20" s="11"/>
      <c r="X20" s="1866"/>
      <c r="Y20" s="15"/>
      <c r="Z20" s="3"/>
      <c r="AA20" s="4"/>
      <c r="AB20" s="4"/>
      <c r="AC20" s="10"/>
      <c r="AD20" s="11"/>
      <c r="AE20" s="16"/>
      <c r="AF20" s="111"/>
      <c r="AG20" s="5"/>
      <c r="AH20" s="5"/>
      <c r="AI20" s="11"/>
      <c r="AJ20" s="794"/>
      <c r="AK20" s="5"/>
      <c r="AL20" s="5"/>
      <c r="AM20" s="41"/>
      <c r="AN20" s="198"/>
      <c r="AO20" s="180"/>
      <c r="AP20" s="171"/>
      <c r="AQ20" s="24"/>
      <c r="AR20" s="25"/>
      <c r="AS20" s="15"/>
      <c r="AT20" s="11"/>
      <c r="AU20" s="11"/>
      <c r="AV20" s="11"/>
      <c r="AW20" s="11"/>
      <c r="AX20" s="11"/>
      <c r="AY20" s="11"/>
      <c r="AZ20" s="11"/>
      <c r="BA20" s="11"/>
      <c r="BB20" s="11"/>
      <c r="BC20" s="186"/>
      <c r="BD20" s="167"/>
      <c r="BE20" s="166"/>
      <c r="BF20" s="15"/>
    </row>
    <row r="21" spans="2:58" ht="20.25" customHeight="1">
      <c r="B21" s="90"/>
      <c r="C21" s="603"/>
      <c r="D21" s="2"/>
      <c r="E21" s="2"/>
      <c r="F21" s="9"/>
      <c r="G21"/>
      <c r="H21" s="9"/>
      <c r="I21"/>
      <c r="J21" s="241"/>
      <c r="V21" s="11"/>
      <c r="W21" s="1867"/>
      <c r="X21" s="7"/>
      <c r="Y21" s="15"/>
      <c r="Z21" s="11"/>
      <c r="AA21" s="11"/>
      <c r="AB21" s="10"/>
      <c r="AC21" s="10"/>
      <c r="AD21" s="11"/>
      <c r="AE21" s="16"/>
      <c r="AF21" s="8"/>
      <c r="AG21" s="5"/>
      <c r="AH21" s="11"/>
      <c r="AI21" s="32"/>
      <c r="AJ21" s="24"/>
      <c r="AK21" s="25"/>
      <c r="AL21" s="5"/>
      <c r="AM21" s="41"/>
      <c r="AN21" s="183"/>
      <c r="AO21" s="167"/>
      <c r="AP21" s="166"/>
      <c r="AQ21" s="3"/>
      <c r="AR21" s="4"/>
      <c r="AS21" s="4"/>
      <c r="AT21" s="10"/>
      <c r="AU21" s="11"/>
      <c r="AV21" s="11"/>
      <c r="AW21" s="3"/>
      <c r="AX21" s="3"/>
      <c r="AY21" s="3"/>
      <c r="AZ21" s="4"/>
      <c r="BA21" s="4"/>
      <c r="BB21" s="5"/>
      <c r="BC21" s="172"/>
      <c r="BD21" s="182"/>
      <c r="BE21" s="172"/>
      <c r="BF21" s="15"/>
    </row>
    <row r="22" spans="2:58" ht="15.75" customHeight="1">
      <c r="B22" s="90"/>
      <c r="C22" s="241"/>
      <c r="D22" s="12" t="s">
        <v>260</v>
      </c>
      <c r="F22" s="602"/>
      <c r="H22"/>
      <c r="I22" s="28"/>
      <c r="J22" s="28"/>
      <c r="V22" s="11"/>
      <c r="W22" s="54"/>
      <c r="X22" s="29"/>
      <c r="Y22" s="5"/>
      <c r="Z22" s="11"/>
      <c r="AA22" s="5"/>
      <c r="AB22" s="10"/>
      <c r="AC22" s="3"/>
      <c r="AD22" s="11"/>
      <c r="AE22" s="16"/>
      <c r="AF22" s="11"/>
      <c r="AG22" s="11"/>
      <c r="AH22" s="11"/>
      <c r="AI22" s="127"/>
      <c r="AJ22" s="7"/>
      <c r="AK22" s="55"/>
      <c r="AL22" s="5"/>
      <c r="AM22" s="172"/>
      <c r="AN22" s="183"/>
      <c r="AO22" s="167"/>
      <c r="AP22" s="166"/>
      <c r="AQ22" s="172"/>
      <c r="AR22" s="172"/>
      <c r="AS22" s="1213"/>
      <c r="AT22" s="1213"/>
      <c r="AU22" s="172"/>
      <c r="AV22" s="172"/>
      <c r="AW22" s="257"/>
      <c r="AX22" s="257"/>
      <c r="AY22" s="257"/>
      <c r="AZ22" s="1213"/>
      <c r="BA22" s="1213"/>
      <c r="BB22" s="5"/>
      <c r="BC22" s="188"/>
      <c r="BD22" s="172"/>
      <c r="BE22" s="172"/>
      <c r="BF22" s="15"/>
    </row>
    <row r="23" spans="2:58" ht="13.5" customHeight="1">
      <c r="B23" s="90"/>
      <c r="C23" s="241"/>
      <c r="D23"/>
      <c r="E23" s="603"/>
      <c r="F23"/>
      <c r="G23" s="602"/>
      <c r="H23" s="602"/>
      <c r="I23" s="602"/>
      <c r="J23" s="602"/>
      <c r="V23" s="11"/>
      <c r="W23" s="65"/>
      <c r="X23" s="55"/>
      <c r="Y23" s="55"/>
      <c r="Z23" s="16"/>
      <c r="AA23" s="16"/>
      <c r="AB23" s="16"/>
      <c r="AC23" s="41"/>
      <c r="AD23" s="7"/>
      <c r="AE23" s="16"/>
      <c r="AF23" s="11"/>
      <c r="AG23" s="11"/>
      <c r="AH23" s="5"/>
      <c r="AI23" s="41"/>
      <c r="AJ23" s="7"/>
      <c r="AK23" s="41"/>
      <c r="AL23" s="5"/>
      <c r="AM23" s="172"/>
      <c r="AN23" s="183"/>
      <c r="AO23" s="167"/>
      <c r="AP23" s="166"/>
      <c r="AQ23" s="172"/>
      <c r="AR23" s="172"/>
      <c r="AS23" s="1213"/>
      <c r="AT23" s="257"/>
      <c r="AU23" s="172"/>
      <c r="AV23" s="172"/>
      <c r="AW23" s="215"/>
      <c r="AX23" s="189"/>
      <c r="AY23" s="172"/>
      <c r="AZ23" s="189"/>
      <c r="BA23" s="189"/>
      <c r="BB23" s="5"/>
      <c r="BC23" s="187"/>
      <c r="BD23" s="167"/>
      <c r="BE23" s="166"/>
      <c r="BF23" s="21"/>
    </row>
    <row r="24" spans="2:58" ht="13.5" customHeight="1">
      <c r="C24" s="14" t="s">
        <v>624</v>
      </c>
      <c r="D24" s="241"/>
      <c r="E24" s="2"/>
      <c r="F24" s="6"/>
      <c r="G24" s="6"/>
      <c r="H24" s="160"/>
      <c r="J24" s="240"/>
      <c r="V24" s="11"/>
      <c r="W24" s="11"/>
      <c r="X24" s="55"/>
      <c r="Y24" s="11"/>
      <c r="Z24" s="11"/>
      <c r="AA24" s="11"/>
      <c r="AB24" s="11"/>
      <c r="AC24" s="1773"/>
      <c r="AD24" s="7"/>
      <c r="AE24" s="16"/>
      <c r="AF24" s="11"/>
      <c r="AG24" s="11"/>
      <c r="AH24" s="11"/>
      <c r="AI24" s="11"/>
      <c r="AJ24" s="11"/>
      <c r="AK24" s="11"/>
      <c r="AL24" s="49"/>
      <c r="AM24" s="172"/>
      <c r="AN24" s="172"/>
      <c r="AO24" s="298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89"/>
      <c r="BA24" s="189"/>
      <c r="BB24" s="5"/>
      <c r="BC24" s="183"/>
      <c r="BD24" s="167"/>
      <c r="BE24" s="166"/>
      <c r="BF24" s="21"/>
    </row>
    <row r="25" spans="2:58" ht="12.75" customHeight="1">
      <c r="B25" s="606"/>
      <c r="C25" s="90"/>
      <c r="E25"/>
      <c r="F25"/>
      <c r="G25" s="9"/>
      <c r="H25" s="9"/>
      <c r="I25"/>
      <c r="J25" s="240"/>
      <c r="V25" s="11"/>
      <c r="W25" s="41"/>
      <c r="X25" s="7"/>
      <c r="Y25" s="5"/>
      <c r="Z25" s="111"/>
      <c r="AA25" s="11"/>
      <c r="AB25" s="5"/>
      <c r="AC25" s="11"/>
      <c r="AD25" s="11"/>
      <c r="AE25" s="8"/>
      <c r="AF25" s="53"/>
      <c r="AG25" s="53"/>
      <c r="AH25" s="53"/>
      <c r="AI25" s="5"/>
      <c r="AJ25" s="7"/>
      <c r="AK25" s="15"/>
      <c r="AL25" s="15"/>
      <c r="AM25" s="172"/>
      <c r="AN25" s="185"/>
      <c r="AO25" s="167"/>
      <c r="AP25" s="166"/>
      <c r="AQ25" s="172"/>
      <c r="AR25" s="172"/>
      <c r="AS25" s="172"/>
      <c r="AT25" s="172"/>
      <c r="AU25" s="172"/>
      <c r="AV25" s="172"/>
      <c r="AW25" s="172"/>
      <c r="AX25" s="172"/>
      <c r="AY25" s="189"/>
      <c r="AZ25" s="189"/>
      <c r="BA25" s="189"/>
      <c r="BB25" s="5"/>
      <c r="BC25" s="183"/>
      <c r="BD25" s="167"/>
      <c r="BE25" s="166"/>
      <c r="BF25" s="15"/>
    </row>
    <row r="26" spans="2:58" ht="13.5" customHeight="1">
      <c r="B26" s="607"/>
      <c r="C26" s="796" t="s">
        <v>348</v>
      </c>
      <c r="V26" s="11"/>
      <c r="W26" s="1773"/>
      <c r="X26" s="7"/>
      <c r="Y26" s="15"/>
      <c r="Z26" s="11"/>
      <c r="AA26" s="11"/>
      <c r="AB26" s="11"/>
      <c r="AC26" s="11"/>
      <c r="AD26" s="11"/>
      <c r="AE26" s="11"/>
      <c r="AF26" s="53"/>
      <c r="AG26" s="53"/>
      <c r="AH26" s="386"/>
      <c r="AI26" s="41"/>
      <c r="AJ26" s="7"/>
      <c r="AK26" s="15"/>
      <c r="AL26" s="16"/>
      <c r="AM26" s="172"/>
      <c r="AN26" s="297"/>
      <c r="AO26" s="378"/>
      <c r="AP26" s="171"/>
      <c r="AQ26" s="172"/>
      <c r="AR26" s="172"/>
      <c r="AS26" s="172"/>
      <c r="AT26" s="172"/>
      <c r="AU26" s="172"/>
      <c r="AV26" s="172"/>
      <c r="AW26" s="172"/>
      <c r="AX26" s="172"/>
      <c r="AY26" s="172"/>
      <c r="AZ26" s="189"/>
      <c r="BA26" s="172"/>
      <c r="BB26" s="11"/>
      <c r="BC26" s="183"/>
      <c r="BD26" s="167"/>
      <c r="BE26" s="171"/>
      <c r="BF26" s="15"/>
    </row>
    <row r="27" spans="2:58" ht="15.75" customHeight="1">
      <c r="B27" s="609"/>
      <c r="V27" s="11"/>
      <c r="W27" s="11"/>
      <c r="X27" s="50"/>
      <c r="Y27" s="11"/>
      <c r="Z27" s="11"/>
      <c r="AA27" s="11"/>
      <c r="AB27" s="11"/>
      <c r="AC27" s="11"/>
      <c r="AD27" s="11"/>
      <c r="AE27" s="15"/>
      <c r="AF27" s="53"/>
      <c r="AG27" s="53"/>
      <c r="AH27" s="53"/>
      <c r="AI27" s="41"/>
      <c r="AJ27" s="7"/>
      <c r="AK27" s="15"/>
      <c r="AL27" s="15"/>
      <c r="AM27" s="185"/>
      <c r="AN27" s="243"/>
      <c r="AO27" s="167"/>
      <c r="AP27" s="166"/>
      <c r="AQ27" s="172"/>
      <c r="AR27" s="172"/>
      <c r="AS27" s="172"/>
      <c r="AT27" s="183"/>
      <c r="AU27" s="166"/>
      <c r="AV27" s="159"/>
      <c r="AW27" s="184"/>
      <c r="AX27" s="184"/>
      <c r="AY27" s="184"/>
      <c r="AZ27" s="301"/>
      <c r="BA27" s="184"/>
      <c r="BB27" s="53"/>
      <c r="BC27" s="53"/>
      <c r="BD27" s="53"/>
      <c r="BE27" s="184"/>
      <c r="BF27" s="53"/>
    </row>
    <row r="28" spans="2:58" ht="17.25" customHeight="1">
      <c r="C28" s="27" t="s">
        <v>349</v>
      </c>
      <c r="E28"/>
      <c r="G28" s="9"/>
      <c r="H28" s="2"/>
      <c r="I28"/>
      <c r="J28" s="240"/>
      <c r="V28" s="11"/>
      <c r="W28" s="11"/>
      <c r="X28" s="11"/>
      <c r="Y28" s="11"/>
      <c r="Z28" s="11"/>
      <c r="AA28" s="31"/>
      <c r="AB28" s="1868"/>
      <c r="AC28" s="11"/>
      <c r="AD28" s="31"/>
      <c r="AE28" s="31"/>
      <c r="AF28" s="53"/>
      <c r="AG28" s="53"/>
      <c r="AH28" s="53"/>
      <c r="AI28" s="1773"/>
      <c r="AJ28" s="7"/>
      <c r="AK28" s="15"/>
      <c r="AL28" s="15"/>
      <c r="AM28" s="186"/>
      <c r="AN28" s="183"/>
      <c r="AO28" s="167"/>
      <c r="AP28" s="166"/>
      <c r="AQ28" s="172"/>
      <c r="AR28" s="172"/>
      <c r="AS28" s="172"/>
      <c r="AT28" s="183"/>
      <c r="AU28" s="167"/>
      <c r="AV28" s="159"/>
      <c r="AW28" s="184"/>
      <c r="AX28" s="184"/>
      <c r="AY28" s="1077"/>
      <c r="AZ28" s="301"/>
      <c r="BA28" s="184"/>
      <c r="BB28" s="254"/>
      <c r="BC28" s="254"/>
      <c r="BD28" s="254"/>
      <c r="BE28" s="254"/>
      <c r="BF28" s="254"/>
    </row>
    <row r="29" spans="2:58" ht="13.5" customHeight="1">
      <c r="B29" s="603"/>
      <c r="C29" s="608"/>
      <c r="D29" s="608"/>
      <c r="E29" s="240"/>
      <c r="F29" s="240"/>
      <c r="G29" s="240"/>
      <c r="H29" s="603"/>
      <c r="I29" s="90"/>
      <c r="J29" s="240"/>
      <c r="V29" s="11"/>
      <c r="W29" s="11"/>
      <c r="X29" s="1869"/>
      <c r="Y29" s="5"/>
      <c r="Z29" s="11"/>
      <c r="AA29" s="5"/>
      <c r="AB29" s="11"/>
      <c r="AC29" s="11"/>
      <c r="AD29" s="11"/>
      <c r="AE29" s="11"/>
      <c r="AF29" s="53"/>
      <c r="AG29" s="253"/>
      <c r="AH29" s="53"/>
      <c r="AI29" s="1870"/>
      <c r="AJ29" s="11"/>
      <c r="AK29" s="50"/>
      <c r="AL29" s="15"/>
      <c r="AM29" s="186"/>
      <c r="AN29" s="183"/>
      <c r="AO29" s="167"/>
      <c r="AP29" s="166"/>
      <c r="AQ29" s="172"/>
      <c r="AR29" s="172"/>
      <c r="AS29" s="172"/>
      <c r="AT29" s="183"/>
      <c r="AU29" s="167"/>
      <c r="AV29" s="159"/>
      <c r="AW29" s="184"/>
      <c r="AX29" s="184"/>
      <c r="AY29" s="184"/>
      <c r="AZ29" s="301"/>
      <c r="BA29" s="184"/>
      <c r="BB29" s="53"/>
      <c r="BC29" s="53"/>
      <c r="BD29" s="386"/>
      <c r="BE29" s="53"/>
      <c r="BF29" s="253"/>
    </row>
    <row r="30" spans="2:58" ht="15.75" customHeight="1">
      <c r="B30" s="610"/>
      <c r="C30" s="608"/>
      <c r="D30"/>
      <c r="E30"/>
      <c r="F30"/>
      <c r="G30"/>
      <c r="H30" s="610"/>
      <c r="I30" s="90"/>
      <c r="J30" s="240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871"/>
      <c r="AG30" s="7"/>
      <c r="AH30" s="15"/>
      <c r="AI30" s="41"/>
      <c r="AJ30" s="7"/>
      <c r="AK30" s="15"/>
      <c r="AL30" s="49"/>
      <c r="AM30" s="186"/>
      <c r="AN30" s="172"/>
      <c r="AO30" s="298"/>
      <c r="AP30" s="172"/>
      <c r="AQ30" s="159"/>
      <c r="AR30" s="159"/>
      <c r="AS30" s="159"/>
      <c r="AT30" s="183"/>
      <c r="AU30" s="167"/>
      <c r="AV30" s="159"/>
      <c r="AW30" s="184"/>
      <c r="AX30" s="184"/>
      <c r="AY30" s="184"/>
      <c r="AZ30" s="301"/>
      <c r="BA30" s="1214"/>
      <c r="BB30" s="53"/>
      <c r="BC30" s="53"/>
      <c r="BD30" s="386"/>
      <c r="BE30" s="379"/>
      <c r="BF30" s="253"/>
    </row>
    <row r="31" spans="2:58" ht="15" customHeight="1">
      <c r="C31" s="90"/>
      <c r="D31" s="160" t="s">
        <v>350</v>
      </c>
      <c r="F31"/>
      <c r="H31"/>
      <c r="I31" s="12" t="s">
        <v>625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790"/>
      <c r="AH31" s="11"/>
      <c r="AI31" s="1779"/>
      <c r="AJ31" s="7"/>
      <c r="AK31" s="15"/>
      <c r="AL31" s="49"/>
      <c r="AM31" s="183"/>
      <c r="AN31" s="183"/>
      <c r="AO31" s="167"/>
      <c r="AP31" s="156"/>
      <c r="AQ31" s="172"/>
      <c r="AR31" s="172"/>
      <c r="AS31" s="172"/>
      <c r="AT31" s="243"/>
      <c r="AU31" s="167"/>
      <c r="AV31" s="159"/>
      <c r="AW31" s="184"/>
      <c r="AX31" s="654"/>
      <c r="AY31" s="184"/>
      <c r="AZ31" s="301"/>
      <c r="BA31" s="184"/>
      <c r="BB31" s="53"/>
      <c r="BC31" s="53"/>
      <c r="BD31" s="386"/>
      <c r="BE31" s="387"/>
      <c r="BF31" s="53"/>
    </row>
    <row r="32" spans="2:58" ht="13.5" customHeight="1">
      <c r="C32" s="90"/>
      <c r="D32" s="241"/>
      <c r="E32"/>
      <c r="F32"/>
      <c r="G32"/>
      <c r="H32"/>
      <c r="I32"/>
      <c r="J32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779"/>
      <c r="AJ32" s="7"/>
      <c r="AK32" s="15"/>
      <c r="AL32" s="15"/>
      <c r="AM32" s="183"/>
      <c r="AN32" s="297"/>
      <c r="AO32" s="378"/>
      <c r="AP32" s="156"/>
      <c r="AQ32" s="172"/>
      <c r="AR32" s="172"/>
      <c r="AS32" s="172"/>
      <c r="AT32" s="172"/>
      <c r="AU32" s="172"/>
      <c r="AV32" s="172"/>
      <c r="AW32" s="172"/>
      <c r="AX32" s="172"/>
      <c r="AY32" s="172"/>
      <c r="AZ32" s="166"/>
      <c r="BA32" s="172"/>
      <c r="BB32" s="11"/>
      <c r="BC32" s="11"/>
      <c r="BD32" s="11"/>
      <c r="BE32" s="166"/>
      <c r="BF32" s="15"/>
    </row>
    <row r="33" spans="2:58" ht="14.25" customHeight="1">
      <c r="C33" s="88"/>
      <c r="D33"/>
      <c r="E33"/>
      <c r="F33"/>
      <c r="G33"/>
      <c r="H33"/>
      <c r="I33"/>
      <c r="J33" s="24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7"/>
      <c r="AG33" s="11"/>
      <c r="AH33" s="11"/>
      <c r="AI33" s="54"/>
      <c r="AJ33" s="7"/>
      <c r="AK33" s="15"/>
      <c r="AL33" s="15"/>
      <c r="AM33" s="172"/>
      <c r="AN33" s="243"/>
      <c r="AO33" s="167"/>
      <c r="AP33" s="159"/>
      <c r="AQ33" s="172"/>
      <c r="AR33" s="172"/>
      <c r="AS33" s="172"/>
      <c r="AT33" s="172"/>
      <c r="AU33" s="172"/>
      <c r="AV33" s="172"/>
      <c r="AW33" s="172"/>
      <c r="AX33" s="172"/>
      <c r="AY33" s="172"/>
      <c r="AZ33" s="166"/>
      <c r="BA33" s="172"/>
      <c r="BB33" s="11"/>
      <c r="BC33" s="11"/>
      <c r="BD33" s="11"/>
      <c r="BE33" s="166"/>
      <c r="BF33" s="15"/>
    </row>
    <row r="34" spans="2:58" ht="12.75" customHeight="1">
      <c r="C34" s="613" t="s">
        <v>519</v>
      </c>
      <c r="D34"/>
      <c r="E34"/>
      <c r="F34" s="30"/>
      <c r="G34" s="612"/>
      <c r="H34"/>
      <c r="I34" s="30"/>
      <c r="J34" s="30"/>
      <c r="V34" s="11"/>
      <c r="W34" s="1872"/>
      <c r="X34" s="1873"/>
      <c r="Y34" s="1874"/>
      <c r="Z34" s="1875"/>
      <c r="AA34" s="1876"/>
      <c r="AB34" s="1876"/>
      <c r="AC34" s="1876"/>
      <c r="AD34" s="1876"/>
      <c r="AE34" s="1876"/>
      <c r="AF34" s="1876"/>
      <c r="AG34" s="1872"/>
      <c r="AH34" s="1872"/>
      <c r="AI34" s="65"/>
      <c r="AJ34" s="7"/>
      <c r="AK34" s="15"/>
      <c r="AL34" s="15"/>
      <c r="AM34" s="188"/>
      <c r="AN34" s="172"/>
      <c r="AO34" s="182"/>
      <c r="AP34" s="172"/>
      <c r="AQ34" s="172"/>
      <c r="AR34" s="172"/>
      <c r="AS34" s="172"/>
      <c r="AT34" s="172"/>
      <c r="AU34" s="172"/>
      <c r="AV34" s="166"/>
      <c r="AW34" s="1096"/>
      <c r="AX34" s="167"/>
      <c r="AY34" s="166"/>
      <c r="AZ34" s="1102"/>
      <c r="BA34" s="172"/>
      <c r="BB34" s="11"/>
      <c r="BC34" s="11"/>
      <c r="BD34" s="11"/>
      <c r="BE34" s="166"/>
      <c r="BF34" s="15"/>
    </row>
    <row r="35" spans="2:58" ht="16.5" customHeight="1">
      <c r="C35" s="1"/>
      <c r="E35"/>
      <c r="G35"/>
      <c r="H35"/>
      <c r="I35"/>
      <c r="J35"/>
      <c r="V35" s="11"/>
      <c r="W35" s="58"/>
      <c r="X35" s="58"/>
      <c r="Y35" s="58"/>
      <c r="Z35" s="1877"/>
      <c r="AA35" s="58"/>
      <c r="AB35" s="58"/>
      <c r="AC35" s="58"/>
      <c r="AD35" s="58"/>
      <c r="AE35" s="58"/>
      <c r="AF35" s="58"/>
      <c r="AG35" s="58"/>
      <c r="AH35" s="58"/>
      <c r="AI35" s="54"/>
      <c r="AJ35" s="7"/>
      <c r="AK35" s="15"/>
      <c r="AL35" s="15"/>
      <c r="AM35" s="172"/>
      <c r="AN35" s="172"/>
      <c r="AO35" s="172"/>
      <c r="AP35" s="172"/>
      <c r="AQ35" s="172"/>
      <c r="AR35" s="313"/>
      <c r="AS35" s="1058"/>
      <c r="AT35" s="172"/>
      <c r="AU35" s="313"/>
      <c r="AV35" s="313"/>
      <c r="AW35" s="172"/>
      <c r="AX35" s="1059"/>
      <c r="AY35" s="172"/>
      <c r="AZ35" s="172"/>
      <c r="BA35" s="159"/>
      <c r="BB35" s="172"/>
      <c r="BC35" s="172"/>
      <c r="BD35" s="172"/>
      <c r="BE35" s="172"/>
      <c r="BF35" s="172"/>
    </row>
    <row r="36" spans="2:58" ht="15" customHeight="1">
      <c r="B36" s="611"/>
      <c r="C36" s="611"/>
      <c r="D36" s="614"/>
      <c r="E36" s="616"/>
      <c r="F36" s="611"/>
      <c r="G36" s="604"/>
      <c r="H36" s="604"/>
      <c r="I36" s="604"/>
      <c r="J36" s="604"/>
      <c r="V36" s="11"/>
      <c r="W36" s="53"/>
      <c r="X36" s="53"/>
      <c r="Y36" s="253"/>
      <c r="Z36" s="154"/>
      <c r="AA36" s="53"/>
      <c r="AB36" s="254"/>
      <c r="AC36" s="254"/>
      <c r="AD36" s="254"/>
      <c r="AE36" s="254"/>
      <c r="AF36" s="254"/>
      <c r="AG36" s="254"/>
      <c r="AH36" s="254"/>
      <c r="AI36" s="54"/>
      <c r="AJ36" s="7"/>
      <c r="AK36" s="15"/>
      <c r="AL36" s="15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88"/>
      <c r="BD36" s="172"/>
      <c r="BE36" s="182"/>
      <c r="BF36" s="172"/>
    </row>
    <row r="37" spans="2:58" ht="16.5" customHeight="1">
      <c r="B37" s="617"/>
      <c r="C37" s="617"/>
      <c r="D37" s="617"/>
      <c r="E37" s="618"/>
      <c r="F37" s="617"/>
      <c r="G37" s="617"/>
      <c r="H37" s="619"/>
      <c r="I37" s="617"/>
      <c r="J37" s="619"/>
      <c r="V37" s="11"/>
      <c r="W37" s="1878"/>
      <c r="X37" s="1878"/>
      <c r="Y37" s="1878"/>
      <c r="Z37" s="1879"/>
      <c r="AA37" s="1878"/>
      <c r="AB37" s="1878"/>
      <c r="AC37" s="1880"/>
      <c r="AD37" s="1878"/>
      <c r="AE37" s="1880"/>
      <c r="AF37" s="1880"/>
      <c r="AG37" s="1878"/>
      <c r="AH37" s="1878"/>
      <c r="AI37" s="1870"/>
      <c r="AJ37" s="11"/>
      <c r="AK37" s="11"/>
      <c r="AL37" s="15"/>
      <c r="AM37" s="172"/>
      <c r="AN37" s="172"/>
      <c r="AO37" s="172"/>
      <c r="AP37" s="172"/>
      <c r="AQ37" s="313"/>
      <c r="AR37" s="313"/>
      <c r="AS37" s="172"/>
      <c r="AT37" s="313"/>
      <c r="AU37" s="313"/>
      <c r="AV37" s="172"/>
      <c r="AW37" s="167"/>
      <c r="AX37" s="172"/>
      <c r="AY37" s="172"/>
      <c r="AZ37" s="172"/>
      <c r="BA37" s="172"/>
      <c r="BB37" s="172"/>
      <c r="BC37" s="172"/>
      <c r="BD37" s="298"/>
      <c r="BE37" s="172"/>
      <c r="BF37" s="172"/>
    </row>
    <row r="38" spans="2:58" ht="13.5" customHeight="1">
      <c r="D38"/>
      <c r="E38"/>
      <c r="F38"/>
      <c r="G38"/>
      <c r="H38"/>
      <c r="I38"/>
      <c r="J38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7"/>
      <c r="AJ38" s="7"/>
      <c r="AK38" s="635"/>
      <c r="AL38" s="15"/>
      <c r="AM38" s="172"/>
      <c r="AN38" s="1064"/>
      <c r="AO38" s="1065"/>
      <c r="AP38" s="1066"/>
      <c r="AQ38" s="1067"/>
      <c r="AR38" s="1068"/>
      <c r="AS38" s="1068"/>
      <c r="AT38" s="1068"/>
      <c r="AU38" s="1068"/>
      <c r="AV38" s="1068"/>
      <c r="AW38" s="1068"/>
      <c r="AX38" s="1064"/>
      <c r="AY38" s="1064"/>
      <c r="AZ38" s="1069"/>
      <c r="BA38" s="172"/>
      <c r="BB38" s="172"/>
      <c r="BC38" s="183"/>
      <c r="BD38" s="167"/>
      <c r="BE38" s="166"/>
      <c r="BF38" s="172"/>
    </row>
    <row r="39" spans="2:58" ht="17.25" customHeight="1">
      <c r="D39"/>
      <c r="E39"/>
      <c r="F39"/>
      <c r="G39"/>
      <c r="H39"/>
      <c r="I39"/>
      <c r="J39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790"/>
      <c r="AG39" s="11"/>
      <c r="AH39" s="1790"/>
      <c r="AI39" s="39"/>
      <c r="AJ39" s="7"/>
      <c r="AK39" s="15"/>
      <c r="AL39" s="11"/>
      <c r="AM39" s="172"/>
      <c r="AN39" s="359"/>
      <c r="AO39" s="359"/>
      <c r="AP39" s="359"/>
      <c r="AQ39" s="1070"/>
      <c r="AR39" s="359"/>
      <c r="AS39" s="359"/>
      <c r="AT39" s="359"/>
      <c r="AU39" s="359"/>
      <c r="AV39" s="359"/>
      <c r="AW39" s="359"/>
      <c r="AX39" s="359"/>
      <c r="AY39" s="359"/>
      <c r="AZ39" s="359"/>
      <c r="BA39" s="166"/>
      <c r="BB39" s="172"/>
      <c r="BC39" s="388"/>
      <c r="BD39" s="167"/>
      <c r="BE39" s="166"/>
      <c r="BF39" s="172"/>
    </row>
    <row r="40" spans="2:58" ht="13.5" customHeight="1">
      <c r="D40"/>
      <c r="E40" s="242"/>
      <c r="F40"/>
      <c r="G40"/>
      <c r="H40"/>
      <c r="I40"/>
      <c r="J40"/>
      <c r="V40" s="11"/>
      <c r="W40" s="11"/>
      <c r="X40" s="11"/>
      <c r="Y40" s="11"/>
      <c r="Z40" s="1881"/>
      <c r="AA40" s="11"/>
      <c r="AB40" s="11"/>
      <c r="AC40" s="11"/>
      <c r="AD40" s="11"/>
      <c r="AE40" s="11"/>
      <c r="AF40" s="11"/>
      <c r="AG40" s="11"/>
      <c r="AH40" s="1790"/>
      <c r="AI40" s="41"/>
      <c r="AJ40" s="7"/>
      <c r="AK40" s="15"/>
      <c r="AL40" s="11"/>
      <c r="AM40" s="172"/>
      <c r="AN40" s="184"/>
      <c r="AO40" s="654"/>
      <c r="AP40" s="184"/>
      <c r="AQ40" s="301"/>
      <c r="AR40" s="184"/>
      <c r="AS40" s="184"/>
      <c r="AT40" s="184"/>
      <c r="AU40" s="184"/>
      <c r="AV40" s="184"/>
      <c r="AW40" s="184"/>
      <c r="AX40" s="387"/>
      <c r="AY40" s="184"/>
      <c r="AZ40" s="1074"/>
      <c r="BA40" s="172"/>
      <c r="BB40" s="172"/>
      <c r="BC40" s="186"/>
      <c r="BD40" s="167"/>
      <c r="BE40" s="180"/>
      <c r="BF40" s="172"/>
    </row>
    <row r="41" spans="2:58" ht="15" customHeight="1">
      <c r="B41" s="615"/>
      <c r="D41"/>
      <c r="E41"/>
      <c r="F41"/>
      <c r="G41"/>
      <c r="H41"/>
      <c r="I41"/>
      <c r="J41"/>
      <c r="V41" s="11"/>
      <c r="W41" s="1870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1"/>
      <c r="AJ41" s="7"/>
      <c r="AK41" s="15"/>
      <c r="AL41" s="11"/>
      <c r="AM41" s="172"/>
      <c r="AN41" s="1071"/>
      <c r="AO41" s="1071"/>
      <c r="AP41" s="1071"/>
      <c r="AQ41" s="1072"/>
      <c r="AR41" s="1071"/>
      <c r="AS41" s="1071"/>
      <c r="AT41" s="1073"/>
      <c r="AU41" s="1071"/>
      <c r="AV41" s="1073"/>
      <c r="AW41" s="1073"/>
      <c r="AX41" s="1071"/>
      <c r="AY41" s="1071"/>
      <c r="AZ41" s="1071"/>
      <c r="BA41" s="172"/>
      <c r="BB41" s="172"/>
      <c r="BC41" s="183"/>
      <c r="BD41" s="167"/>
      <c r="BE41" s="166"/>
      <c r="BF41" s="172"/>
    </row>
    <row r="42" spans="2:58" ht="12" customHeight="1">
      <c r="D42" s="620"/>
      <c r="E42"/>
      <c r="F42"/>
      <c r="G42"/>
      <c r="H42"/>
      <c r="I42"/>
      <c r="J42"/>
      <c r="V42" s="11"/>
      <c r="W42" s="11"/>
      <c r="X42" s="11"/>
      <c r="Y42" s="635"/>
      <c r="Z42" s="11"/>
      <c r="AA42" s="11"/>
      <c r="AB42" s="11"/>
      <c r="AC42" s="11"/>
      <c r="AD42" s="11"/>
      <c r="AE42" s="11"/>
      <c r="AF42" s="11"/>
      <c r="AG42" s="11"/>
      <c r="AH42" s="11"/>
      <c r="AI42" s="41"/>
      <c r="AJ42" s="7"/>
      <c r="AK42" s="55"/>
      <c r="AL42" s="11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86"/>
      <c r="BD42" s="167"/>
      <c r="BE42" s="166"/>
      <c r="BF42" s="172"/>
    </row>
    <row r="43" spans="2:58" ht="12" customHeight="1">
      <c r="B43" s="621"/>
      <c r="C43" s="90"/>
      <c r="D43" s="241"/>
      <c r="E43"/>
      <c r="F43"/>
      <c r="G43" s="241"/>
      <c r="H43" s="241"/>
      <c r="I43" s="241"/>
      <c r="J43" s="241"/>
      <c r="V43" s="11"/>
      <c r="W43" s="39"/>
      <c r="X43" s="7"/>
      <c r="Y43" s="15"/>
      <c r="Z43" s="11"/>
      <c r="AA43" s="11"/>
      <c r="AB43" s="15"/>
      <c r="AC43" s="15"/>
      <c r="AD43" s="15"/>
      <c r="AE43" s="15"/>
      <c r="AF43" s="15"/>
      <c r="AG43" s="15"/>
      <c r="AH43" s="15"/>
      <c r="AI43" s="41"/>
      <c r="AJ43" s="7"/>
      <c r="AK43" s="15"/>
      <c r="AL43" s="11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059"/>
      <c r="AX43" s="172"/>
      <c r="AY43" s="1059"/>
      <c r="AZ43" s="172"/>
      <c r="BA43" s="172"/>
      <c r="BB43" s="172"/>
      <c r="BC43" s="186"/>
      <c r="BD43" s="167"/>
      <c r="BE43" s="166"/>
      <c r="BF43" s="172"/>
    </row>
    <row r="44" spans="2:58" ht="15" customHeight="1">
      <c r="B44" s="603"/>
      <c r="C44" s="90"/>
      <c r="D44" s="241"/>
      <c r="E44"/>
      <c r="F44"/>
      <c r="G44" s="241"/>
      <c r="H44" s="241"/>
      <c r="I44" s="241"/>
      <c r="J44" s="241"/>
      <c r="V44" s="11"/>
      <c r="W44" s="41"/>
      <c r="X44" s="7"/>
      <c r="Y44" s="15"/>
      <c r="Z44" s="11"/>
      <c r="AA44" s="11"/>
      <c r="AB44" s="15"/>
      <c r="AC44" s="15"/>
      <c r="AD44" s="15"/>
      <c r="AE44" s="15"/>
      <c r="AF44" s="11"/>
      <c r="AG44" s="11"/>
      <c r="AH44" s="11"/>
      <c r="AI44" s="1773"/>
      <c r="AJ44" s="7"/>
      <c r="AK44" s="15"/>
      <c r="AL44" s="11"/>
      <c r="AM44" s="172"/>
      <c r="AN44" s="172"/>
      <c r="AO44" s="172"/>
      <c r="AP44" s="172"/>
      <c r="AQ44" s="1076"/>
      <c r="AR44" s="172"/>
      <c r="AS44" s="172"/>
      <c r="AT44" s="172"/>
      <c r="AU44" s="172"/>
      <c r="AV44" s="172"/>
      <c r="AW44" s="172"/>
      <c r="AX44" s="172"/>
      <c r="AY44" s="1059"/>
      <c r="AZ44" s="172"/>
      <c r="BA44" s="172"/>
      <c r="BB44" s="172"/>
      <c r="BC44" s="172"/>
      <c r="BD44" s="182"/>
      <c r="BE44" s="172"/>
      <c r="BF44" s="172"/>
    </row>
    <row r="45" spans="2:58" ht="16.5" customHeight="1">
      <c r="V45" s="11"/>
      <c r="W45" s="41"/>
      <c r="X45" s="11"/>
      <c r="Y45" s="11"/>
      <c r="Z45" s="11"/>
      <c r="AA45" s="11"/>
      <c r="AB45" s="11"/>
      <c r="AC45" s="11"/>
      <c r="AD45" s="11"/>
      <c r="AE45" s="11"/>
      <c r="AF45" s="15"/>
      <c r="AG45" s="15"/>
      <c r="AH45" s="11"/>
      <c r="AI45" s="11"/>
      <c r="AJ45" s="11"/>
      <c r="AK45" s="50"/>
      <c r="AL45" s="11"/>
      <c r="AM45" s="183"/>
      <c r="AN45" s="188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82"/>
      <c r="BE45" s="172"/>
      <c r="BF45" s="172"/>
    </row>
    <row r="46" spans="2:58" ht="16.5" customHeight="1">
      <c r="V46" s="11"/>
      <c r="W46" s="11"/>
      <c r="X46" s="11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1"/>
      <c r="AM46" s="188"/>
      <c r="AN46" s="183"/>
      <c r="AO46" s="167"/>
      <c r="AP46" s="166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</row>
    <row r="47" spans="2:58" ht="15.75" customHeight="1">
      <c r="V47" s="11"/>
      <c r="W47" s="11"/>
      <c r="X47" s="11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11"/>
      <c r="AM47" s="188"/>
      <c r="AN47" s="183"/>
      <c r="AO47" s="167"/>
      <c r="AP47" s="166"/>
      <c r="AQ47" s="172"/>
      <c r="AR47" s="172"/>
      <c r="AS47" s="166"/>
      <c r="AT47" s="166"/>
      <c r="AU47" s="166"/>
      <c r="AV47" s="166"/>
      <c r="AW47" s="166"/>
      <c r="AX47" s="166"/>
      <c r="AY47" s="166"/>
      <c r="AZ47" s="166"/>
      <c r="BA47" s="172"/>
      <c r="BB47" s="172"/>
      <c r="BC47" s="185"/>
      <c r="BD47" s="167"/>
      <c r="BE47" s="166"/>
      <c r="BF47" s="172"/>
    </row>
    <row r="48" spans="2:58" ht="12.75" customHeight="1">
      <c r="V48" s="11"/>
      <c r="W48" s="11"/>
      <c r="X48" s="11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11"/>
      <c r="AM48" s="187"/>
      <c r="AN48" s="186"/>
      <c r="AO48" s="167"/>
      <c r="AP48" s="371"/>
      <c r="AQ48" s="172"/>
      <c r="AR48" s="172"/>
      <c r="AS48" s="166"/>
      <c r="AT48" s="166"/>
      <c r="AU48" s="166"/>
      <c r="AV48" s="166"/>
      <c r="AW48" s="172"/>
      <c r="AX48" s="172"/>
      <c r="AY48" s="172"/>
      <c r="AZ48" s="172"/>
      <c r="BA48" s="172"/>
      <c r="BB48" s="172"/>
      <c r="BC48" s="183"/>
      <c r="BD48" s="167"/>
      <c r="BE48" s="166"/>
      <c r="BF48" s="172"/>
    </row>
    <row r="49" spans="1:58" ht="15" customHeight="1">
      <c r="B49" s="1903" t="s">
        <v>707</v>
      </c>
      <c r="C49" s="1903"/>
      <c r="D49" s="1903"/>
      <c r="E49" s="1903"/>
      <c r="F49" s="1903"/>
      <c r="G49" s="1903"/>
      <c r="H49" s="1903"/>
      <c r="I49" s="1903"/>
      <c r="J49" s="1903"/>
      <c r="V49" s="11"/>
      <c r="W49" s="11"/>
      <c r="X49" s="11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11"/>
      <c r="AM49" s="183"/>
      <c r="AN49" s="183"/>
      <c r="AO49" s="167"/>
      <c r="AP49" s="166"/>
      <c r="AQ49" s="172"/>
      <c r="AR49" s="172"/>
      <c r="AS49" s="166"/>
      <c r="AT49" s="166"/>
      <c r="AU49" s="166"/>
      <c r="AV49" s="166"/>
      <c r="AW49" s="166"/>
      <c r="AX49" s="166"/>
      <c r="AY49" s="166"/>
      <c r="AZ49" s="166"/>
      <c r="BA49" s="172"/>
      <c r="BB49" s="172"/>
      <c r="BC49" s="172"/>
      <c r="BD49" s="182"/>
      <c r="BE49" s="172"/>
      <c r="BF49" s="172"/>
    </row>
    <row r="50" spans="1:58" ht="16.5" customHeight="1">
      <c r="V50" s="11"/>
      <c r="W50" s="11"/>
      <c r="X50" s="11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11"/>
      <c r="AM50" s="183"/>
      <c r="AN50" s="186"/>
      <c r="AO50" s="167"/>
      <c r="AP50" s="166"/>
      <c r="AQ50" s="172"/>
      <c r="AR50" s="172"/>
      <c r="AS50" s="172"/>
      <c r="AT50" s="166"/>
      <c r="AU50" s="166"/>
      <c r="AV50" s="166"/>
      <c r="AW50" s="166"/>
      <c r="AX50" s="166"/>
      <c r="AY50" s="166"/>
      <c r="AZ50" s="166"/>
      <c r="BA50" s="172"/>
      <c r="BB50" s="172"/>
      <c r="BC50" s="172"/>
      <c r="BD50" s="172"/>
      <c r="BE50" s="172"/>
      <c r="BF50" s="172"/>
    </row>
    <row r="51" spans="1:58" ht="15" customHeight="1">
      <c r="B51" s="603"/>
      <c r="C51" s="1" t="s">
        <v>351</v>
      </c>
      <c r="D51"/>
      <c r="E51"/>
      <c r="F51"/>
      <c r="G51" t="s">
        <v>185</v>
      </c>
      <c r="H51"/>
      <c r="I51"/>
      <c r="V51" s="11"/>
      <c r="W51" s="11"/>
      <c r="X51" s="11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11"/>
      <c r="AM51" s="183"/>
      <c r="AN51" s="186"/>
      <c r="AO51" s="167"/>
      <c r="AP51" s="166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</row>
    <row r="52" spans="1:58" ht="15.75" customHeight="1">
      <c r="V52" s="11"/>
      <c r="W52" s="11"/>
      <c r="X52" s="11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11"/>
      <c r="AM52" s="183"/>
      <c r="AN52" s="172"/>
      <c r="AO52" s="18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1"/>
      <c r="BC52" s="11"/>
      <c r="BD52" s="11"/>
      <c r="BE52" s="11"/>
    </row>
    <row r="53" spans="1:58" ht="14.25" customHeight="1">
      <c r="E53" t="s">
        <v>403</v>
      </c>
      <c r="V53" s="11"/>
      <c r="W53" s="11"/>
      <c r="X53" s="11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11"/>
      <c r="AM53" s="190"/>
      <c r="AN53" s="172"/>
      <c r="AO53" s="18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1"/>
      <c r="BC53" s="11"/>
      <c r="BD53" s="11"/>
      <c r="BE53" s="11"/>
    </row>
    <row r="54" spans="1:58" ht="15" customHeight="1">
      <c r="V54" s="11"/>
      <c r="W54" s="11"/>
      <c r="X54" s="11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11"/>
      <c r="AM54" s="183"/>
      <c r="AN54" s="172"/>
      <c r="AO54" s="298"/>
      <c r="AP54" s="172"/>
      <c r="AQ54" s="184"/>
      <c r="AR54" s="184"/>
      <c r="AS54" s="184"/>
      <c r="AT54" s="301"/>
      <c r="AU54" s="184"/>
      <c r="AV54" s="184"/>
      <c r="AW54" s="184"/>
      <c r="AX54" s="184"/>
      <c r="AY54" s="184"/>
      <c r="AZ54" s="184"/>
      <c r="BA54" s="184"/>
      <c r="BB54" s="53"/>
      <c r="BC54" s="254"/>
      <c r="BD54" s="11"/>
      <c r="BE54" s="11"/>
      <c r="BF54" s="11"/>
    </row>
    <row r="55" spans="1:58" ht="17.25" customHeight="1">
      <c r="D55" s="12" t="s">
        <v>352</v>
      </c>
      <c r="E55"/>
      <c r="F55"/>
      <c r="G55" s="22"/>
      <c r="H55"/>
      <c r="I55"/>
      <c r="J55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243"/>
      <c r="AO55" s="167"/>
      <c r="AP55" s="166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</row>
    <row r="56" spans="1:58" ht="19.5" customHeight="1">
      <c r="C56" s="797" t="s">
        <v>623</v>
      </c>
      <c r="D56" s="27"/>
      <c r="E56"/>
      <c r="F56"/>
      <c r="G56" s="27"/>
      <c r="H56" s="27"/>
      <c r="I56" s="28"/>
      <c r="J56" s="34"/>
      <c r="M56" s="172"/>
      <c r="N56" s="1056"/>
      <c r="O56" s="172"/>
      <c r="P56" s="172"/>
      <c r="Q56" s="172"/>
      <c r="R56" s="189"/>
      <c r="S56" s="189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8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</row>
    <row r="57" spans="1:58" ht="14.25" customHeight="1">
      <c r="M57" s="172"/>
      <c r="N57" s="172"/>
      <c r="O57" s="307"/>
      <c r="P57" s="172"/>
      <c r="Q57" s="172"/>
      <c r="R57" s="307"/>
      <c r="S57" s="307"/>
      <c r="T57" s="199"/>
      <c r="U57" s="199"/>
      <c r="V57" s="199"/>
      <c r="W57" s="199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</row>
    <row r="58" spans="1:58" ht="15" customHeight="1">
      <c r="B58" s="27"/>
      <c r="C58" s="27"/>
      <c r="D58" s="796"/>
      <c r="E58" s="1145" t="s">
        <v>432</v>
      </c>
      <c r="F58"/>
      <c r="G58"/>
      <c r="H58"/>
      <c r="I58"/>
      <c r="J58" s="798">
        <v>0.45</v>
      </c>
      <c r="M58" s="172"/>
      <c r="N58" s="172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</row>
    <row r="59" spans="1:58" ht="18" customHeight="1">
      <c r="A59" s="74"/>
      <c r="B59" s="52" t="s">
        <v>520</v>
      </c>
      <c r="C59" s="28"/>
      <c r="D59"/>
      <c r="E59"/>
      <c r="F59" s="30" t="s">
        <v>0</v>
      </c>
      <c r="G59"/>
      <c r="H59" s="605" t="s">
        <v>626</v>
      </c>
      <c r="I59"/>
      <c r="J59" s="605"/>
      <c r="K59" s="25"/>
      <c r="M59" s="313"/>
      <c r="N59" s="199"/>
      <c r="O59" s="172"/>
      <c r="P59" s="172"/>
      <c r="Q59" s="172"/>
      <c r="R59" s="172"/>
      <c r="S59" s="313"/>
      <c r="T59" s="172"/>
      <c r="U59" s="257"/>
      <c r="V59" s="199"/>
      <c r="W59" s="199"/>
      <c r="X59" s="199"/>
      <c r="Y59" s="172"/>
      <c r="Z59" s="172"/>
      <c r="AA59" s="1057"/>
      <c r="AB59" s="187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313"/>
      <c r="AS59" s="1058"/>
      <c r="AT59" s="172"/>
      <c r="AU59" s="313"/>
      <c r="AV59" s="313"/>
      <c r="AW59" s="172"/>
      <c r="AX59" s="1059"/>
      <c r="AY59" s="172"/>
      <c r="AZ59" s="172"/>
      <c r="BA59" s="172"/>
      <c r="BB59" s="172"/>
      <c r="BC59" s="172"/>
      <c r="BD59" s="172"/>
      <c r="BE59" s="172"/>
      <c r="BF59" s="172"/>
    </row>
    <row r="60" spans="1:58" ht="21.75" thickBot="1">
      <c r="K60" s="11"/>
      <c r="M60" s="172"/>
      <c r="N60" s="172"/>
      <c r="O60" s="199"/>
      <c r="P60" s="172"/>
      <c r="Q60" s="172"/>
      <c r="R60" s="1060"/>
      <c r="S60" s="307"/>
      <c r="T60" s="199"/>
      <c r="U60" s="199"/>
      <c r="V60" s="199"/>
      <c r="W60" s="199"/>
      <c r="X60" s="172"/>
      <c r="Y60" s="358"/>
      <c r="Z60" s="172"/>
      <c r="AA60" s="257"/>
      <c r="AB60" s="183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</row>
    <row r="61" spans="1:58" ht="15" customHeight="1" thickBot="1">
      <c r="B61" s="799" t="s">
        <v>353</v>
      </c>
      <c r="C61" s="120"/>
      <c r="D61" s="800" t="s">
        <v>354</v>
      </c>
      <c r="E61" s="726" t="s">
        <v>355</v>
      </c>
      <c r="F61" s="726"/>
      <c r="G61" s="726"/>
      <c r="H61" s="801" t="s">
        <v>356</v>
      </c>
      <c r="I61" s="802" t="s">
        <v>357</v>
      </c>
      <c r="J61" s="803" t="s">
        <v>358</v>
      </c>
      <c r="K61" s="155"/>
      <c r="M61" s="1061"/>
      <c r="N61" s="1062"/>
      <c r="O61" s="256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83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83"/>
      <c r="AN61" s="172"/>
      <c r="AO61" s="172"/>
      <c r="AP61" s="172"/>
      <c r="AQ61" s="313"/>
      <c r="AR61" s="313"/>
      <c r="AS61" s="172"/>
      <c r="AT61" s="313"/>
      <c r="AU61" s="313"/>
      <c r="AV61" s="172"/>
      <c r="AW61" s="167"/>
      <c r="AX61" s="172"/>
      <c r="AY61" s="172"/>
      <c r="AZ61" s="172"/>
      <c r="BA61" s="172"/>
      <c r="BB61" s="172"/>
      <c r="BC61" s="172"/>
      <c r="BD61" s="172"/>
      <c r="BE61" s="172"/>
      <c r="BF61" s="172"/>
    </row>
    <row r="62" spans="1:58" ht="14.25" customHeight="1">
      <c r="B62" s="804" t="s">
        <v>359</v>
      </c>
      <c r="C62" s="805" t="s">
        <v>360</v>
      </c>
      <c r="D62" s="806" t="s">
        <v>361</v>
      </c>
      <c r="E62" s="807" t="s">
        <v>362</v>
      </c>
      <c r="F62" s="807" t="s">
        <v>67</v>
      </c>
      <c r="G62" s="807" t="s">
        <v>68</v>
      </c>
      <c r="H62" s="808" t="s">
        <v>363</v>
      </c>
      <c r="I62" s="809" t="s">
        <v>364</v>
      </c>
      <c r="J62" s="810" t="s">
        <v>365</v>
      </c>
      <c r="K62" s="11"/>
      <c r="M62" s="183"/>
      <c r="N62" s="1051"/>
      <c r="O62" s="1051"/>
      <c r="P62" s="199"/>
      <c r="Q62" s="199"/>
      <c r="R62" s="199"/>
      <c r="S62" s="353"/>
      <c r="T62" s="353"/>
      <c r="U62" s="1063"/>
      <c r="V62" s="199"/>
      <c r="W62" s="199"/>
      <c r="X62" s="353"/>
      <c r="Y62" s="199"/>
      <c r="Z62" s="199"/>
      <c r="AA62" s="199"/>
      <c r="AB62" s="199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87"/>
      <c r="AN62" s="1064"/>
      <c r="AO62" s="1065"/>
      <c r="AP62" s="1066"/>
      <c r="AQ62" s="1067"/>
      <c r="AR62" s="1068"/>
      <c r="AS62" s="1068"/>
      <c r="AT62" s="1068"/>
      <c r="AU62" s="1068"/>
      <c r="AV62" s="1068"/>
      <c r="AW62" s="1068"/>
      <c r="AX62" s="1064"/>
      <c r="AY62" s="1064"/>
      <c r="AZ62" s="1069"/>
      <c r="BA62" s="159"/>
      <c r="BB62" s="172"/>
      <c r="BC62" s="172"/>
      <c r="BD62" s="172"/>
      <c r="BE62" s="172"/>
      <c r="BF62" s="172"/>
    </row>
    <row r="63" spans="1:58" ht="12.75" customHeight="1" thickBot="1">
      <c r="B63" s="811"/>
      <c r="C63" s="812"/>
      <c r="D63" s="813"/>
      <c r="E63" s="814" t="s">
        <v>5</v>
      </c>
      <c r="F63" s="814" t="s">
        <v>6</v>
      </c>
      <c r="G63" s="814" t="s">
        <v>7</v>
      </c>
      <c r="H63" s="815" t="s">
        <v>366</v>
      </c>
      <c r="I63" s="816" t="s">
        <v>367</v>
      </c>
      <c r="J63" s="817" t="s">
        <v>368</v>
      </c>
      <c r="K63" s="16"/>
      <c r="M63" s="183"/>
      <c r="N63" s="172"/>
      <c r="O63" s="1051"/>
      <c r="P63" s="1051"/>
      <c r="Q63" s="1051"/>
      <c r="R63" s="1051"/>
      <c r="S63" s="1051"/>
      <c r="T63" s="1051"/>
      <c r="U63" s="1051"/>
      <c r="V63" s="1051"/>
      <c r="W63" s="1051"/>
      <c r="X63" s="1051"/>
      <c r="Y63" s="1051"/>
      <c r="Z63" s="1051"/>
      <c r="AA63" s="1051"/>
      <c r="AB63" s="1051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359"/>
      <c r="AO63" s="359"/>
      <c r="AP63" s="359"/>
      <c r="AQ63" s="1070"/>
      <c r="AR63" s="359"/>
      <c r="AS63" s="359"/>
      <c r="AT63" s="359"/>
      <c r="AU63" s="359"/>
      <c r="AV63" s="359"/>
      <c r="AW63" s="359"/>
      <c r="AX63" s="359"/>
      <c r="AY63" s="359"/>
      <c r="AZ63" s="359"/>
      <c r="BA63" s="172"/>
      <c r="BB63" s="172"/>
      <c r="BC63" s="172"/>
      <c r="BD63" s="172"/>
      <c r="BE63" s="172"/>
      <c r="BF63" s="172"/>
    </row>
    <row r="64" spans="1:58" ht="15.75" customHeight="1">
      <c r="B64" s="120"/>
      <c r="C64" s="274" t="s">
        <v>194</v>
      </c>
      <c r="D64" s="818"/>
      <c r="E64" s="819"/>
      <c r="F64" s="310"/>
      <c r="G64" s="310"/>
      <c r="H64" s="820"/>
      <c r="I64" s="880"/>
      <c r="J64" s="821"/>
      <c r="K64" s="11"/>
      <c r="M64" s="172"/>
      <c r="N64" s="298"/>
      <c r="O64" s="172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0"/>
      <c r="AN64" s="184"/>
      <c r="AO64" s="184"/>
      <c r="AP64" s="654"/>
      <c r="AQ64" s="301"/>
      <c r="AR64" s="184"/>
      <c r="AS64" s="300"/>
      <c r="AT64" s="300"/>
      <c r="AU64" s="300"/>
      <c r="AV64" s="300"/>
      <c r="AW64" s="300"/>
      <c r="AX64" s="300"/>
      <c r="AY64" s="300"/>
      <c r="AZ64" s="300"/>
      <c r="BA64" s="172"/>
      <c r="BB64" s="172"/>
      <c r="BC64" s="172"/>
      <c r="BD64" s="172"/>
      <c r="BE64" s="172"/>
      <c r="BF64" s="172"/>
    </row>
    <row r="65" spans="2:58" ht="13.5" customHeight="1">
      <c r="B65" s="104"/>
      <c r="C65" s="7" t="s">
        <v>448</v>
      </c>
      <c r="D65" s="932">
        <v>250</v>
      </c>
      <c r="E65" s="632">
        <v>3.45</v>
      </c>
      <c r="F65" s="628">
        <v>8.5579999999999998</v>
      </c>
      <c r="G65" s="628">
        <v>21.413</v>
      </c>
      <c r="H65" s="1882">
        <v>176.47399999999999</v>
      </c>
      <c r="I65" s="883">
        <v>1</v>
      </c>
      <c r="J65" s="823" t="s">
        <v>161</v>
      </c>
      <c r="K65" s="53"/>
      <c r="M65" s="196"/>
      <c r="N65" s="167"/>
      <c r="O65" s="159"/>
      <c r="P65" s="184"/>
      <c r="Q65" s="184"/>
      <c r="R65" s="184"/>
      <c r="S65" s="301"/>
      <c r="T65" s="652"/>
      <c r="U65" s="652"/>
      <c r="V65" s="652"/>
      <c r="W65" s="652"/>
      <c r="X65" s="184"/>
      <c r="Y65" s="387"/>
      <c r="Z65" s="184"/>
      <c r="AA65" s="184"/>
      <c r="AB65" s="196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66"/>
      <c r="AN65" s="1071"/>
      <c r="AO65" s="1071"/>
      <c r="AP65" s="1071"/>
      <c r="AQ65" s="1072"/>
      <c r="AR65" s="1071"/>
      <c r="AS65" s="1071"/>
      <c r="AT65" s="1073"/>
      <c r="AU65" s="1071"/>
      <c r="AV65" s="1073"/>
      <c r="AW65" s="1073"/>
      <c r="AX65" s="1071"/>
      <c r="AY65" s="1071"/>
      <c r="AZ65" s="1071"/>
      <c r="BA65" s="172"/>
      <c r="BB65" s="172"/>
      <c r="BC65" s="172"/>
      <c r="BD65" s="172"/>
      <c r="BE65" s="172"/>
      <c r="BF65" s="172"/>
    </row>
    <row r="66" spans="2:58" ht="13.5" customHeight="1">
      <c r="B66" s="104"/>
      <c r="C66" s="832" t="s">
        <v>696</v>
      </c>
      <c r="D66" s="833">
        <v>60</v>
      </c>
      <c r="E66" s="377">
        <v>0.42</v>
      </c>
      <c r="F66" s="634">
        <v>0.06</v>
      </c>
      <c r="G66" s="634">
        <v>1.1399999999999999</v>
      </c>
      <c r="H66" s="1883">
        <v>6.78</v>
      </c>
      <c r="I66" s="883">
        <v>37</v>
      </c>
      <c r="J66" s="889" t="s">
        <v>261</v>
      </c>
      <c r="K66" s="155"/>
      <c r="M66" s="183"/>
      <c r="N66" s="167"/>
      <c r="O66" s="166"/>
      <c r="P66" s="300"/>
      <c r="Q66" s="1074"/>
      <c r="R66" s="300"/>
      <c r="S66" s="301"/>
      <c r="T66" s="300"/>
      <c r="U66" s="300"/>
      <c r="V66" s="245"/>
      <c r="W66" s="1074"/>
      <c r="X66" s="300"/>
      <c r="Y66" s="245"/>
      <c r="Z66" s="300"/>
      <c r="AA66" s="1075"/>
      <c r="AB66" s="300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87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66"/>
      <c r="BB66" s="159"/>
      <c r="BC66" s="172"/>
      <c r="BD66" s="172"/>
      <c r="BE66" s="172"/>
      <c r="BF66" s="172"/>
    </row>
    <row r="67" spans="2:58" ht="15.75">
      <c r="B67" s="824" t="s">
        <v>369</v>
      </c>
      <c r="C67" s="675" t="s">
        <v>657</v>
      </c>
      <c r="D67" s="825">
        <v>200</v>
      </c>
      <c r="E67" s="622">
        <v>12.978999999999999</v>
      </c>
      <c r="F67" s="623">
        <v>14.185</v>
      </c>
      <c r="G67" s="624">
        <v>36.567</v>
      </c>
      <c r="H67" s="1883">
        <v>325.84899999999999</v>
      </c>
      <c r="I67" s="883">
        <v>28</v>
      </c>
      <c r="J67" s="1506" t="s">
        <v>559</v>
      </c>
      <c r="K67" s="16"/>
      <c r="M67" s="183"/>
      <c r="N67" s="167"/>
      <c r="O67" s="156"/>
      <c r="P67" s="184"/>
      <c r="Q67" s="184"/>
      <c r="R67" s="654"/>
      <c r="S67" s="301"/>
      <c r="T67" s="184"/>
      <c r="U67" s="300"/>
      <c r="V67" s="300"/>
      <c r="W67" s="300"/>
      <c r="X67" s="300"/>
      <c r="Y67" s="300"/>
      <c r="Z67" s="300"/>
      <c r="AA67" s="300"/>
      <c r="AB67" s="300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91"/>
      <c r="AN67" s="172"/>
      <c r="AO67" s="172"/>
      <c r="AP67" s="172"/>
      <c r="AQ67" s="172"/>
      <c r="AR67" s="172"/>
      <c r="AS67" s="172"/>
      <c r="AT67" s="172"/>
      <c r="AU67" s="172"/>
      <c r="AV67" s="172"/>
      <c r="AW67" s="1059"/>
      <c r="AX67" s="172"/>
      <c r="AY67" s="1059"/>
      <c r="AZ67" s="172"/>
      <c r="BA67" s="172"/>
      <c r="BB67" s="159"/>
      <c r="BC67" s="172"/>
      <c r="BD67" s="172"/>
      <c r="BE67" s="172"/>
      <c r="BF67" s="172"/>
    </row>
    <row r="68" spans="2:58">
      <c r="B68" s="827" t="s">
        <v>370</v>
      </c>
      <c r="C68" s="1523" t="s">
        <v>281</v>
      </c>
      <c r="D68" s="858" t="s">
        <v>550</v>
      </c>
      <c r="E68" s="377">
        <v>14.993</v>
      </c>
      <c r="F68" s="634">
        <v>14.991</v>
      </c>
      <c r="G68" s="634">
        <v>5.194</v>
      </c>
      <c r="H68" s="1884">
        <v>215.667</v>
      </c>
      <c r="I68" s="881">
        <v>17</v>
      </c>
      <c r="J68" s="823" t="s">
        <v>229</v>
      </c>
      <c r="K68" s="4"/>
      <c r="M68" s="198"/>
      <c r="N68" s="180"/>
      <c r="O68" s="156"/>
      <c r="P68" s="184"/>
      <c r="Q68" s="184"/>
      <c r="R68" s="184"/>
      <c r="S68" s="301"/>
      <c r="T68" s="652"/>
      <c r="U68" s="652"/>
      <c r="V68" s="652"/>
      <c r="W68" s="652"/>
      <c r="X68" s="184"/>
      <c r="Y68" s="387"/>
      <c r="Z68" s="184"/>
      <c r="AA68" s="184"/>
      <c r="AB68" s="196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076"/>
      <c r="AR68" s="172"/>
      <c r="AS68" s="172"/>
      <c r="AT68" s="172"/>
      <c r="AU68" s="172"/>
      <c r="AV68" s="172"/>
      <c r="AW68" s="172"/>
      <c r="AX68" s="172"/>
      <c r="AY68" s="1059"/>
      <c r="AZ68" s="172"/>
      <c r="BA68" s="172"/>
      <c r="BB68" s="159"/>
      <c r="BC68" s="166"/>
      <c r="BD68" s="166"/>
      <c r="BE68" s="172"/>
      <c r="BF68" s="172"/>
    </row>
    <row r="69" spans="2:58">
      <c r="B69" s="104"/>
      <c r="C69" s="1643" t="s">
        <v>631</v>
      </c>
      <c r="D69" s="833">
        <v>200</v>
      </c>
      <c r="E69" s="377">
        <v>0.63200000000000001</v>
      </c>
      <c r="F69" s="634">
        <v>0.27400000000000002</v>
      </c>
      <c r="G69" s="634">
        <v>28.64</v>
      </c>
      <c r="H69" s="1691">
        <v>119.554</v>
      </c>
      <c r="I69" s="881">
        <v>49</v>
      </c>
      <c r="J69" s="834" t="s">
        <v>600</v>
      </c>
      <c r="K69" s="159"/>
      <c r="M69" s="183"/>
      <c r="N69" s="167"/>
      <c r="O69" s="159"/>
      <c r="P69" s="184"/>
      <c r="Q69" s="184"/>
      <c r="R69" s="184"/>
      <c r="S69" s="301"/>
      <c r="T69" s="1077"/>
      <c r="U69" s="654"/>
      <c r="V69" s="654"/>
      <c r="W69" s="654"/>
      <c r="X69" s="654"/>
      <c r="Y69" s="654"/>
      <c r="Z69" s="654"/>
      <c r="AA69" s="654"/>
      <c r="AB69" s="300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87"/>
      <c r="AO69" s="167"/>
      <c r="AP69" s="166"/>
      <c r="AQ69" s="159"/>
      <c r="AR69" s="159"/>
      <c r="AS69" s="159"/>
      <c r="AT69" s="157"/>
      <c r="AU69" s="246"/>
      <c r="AV69" s="251"/>
      <c r="AW69" s="251"/>
      <c r="AX69" s="251"/>
      <c r="AY69" s="203"/>
      <c r="AZ69" s="251"/>
      <c r="BA69" s="251"/>
      <c r="BB69" s="251"/>
      <c r="BC69" s="166"/>
      <c r="BD69" s="166"/>
      <c r="BE69" s="172"/>
      <c r="BF69" s="172"/>
    </row>
    <row r="70" spans="2:58" ht="15.75">
      <c r="B70" s="831" t="s">
        <v>13</v>
      </c>
      <c r="C70" s="832" t="s">
        <v>10</v>
      </c>
      <c r="D70" s="833">
        <v>60</v>
      </c>
      <c r="E70" s="377">
        <v>3.15</v>
      </c>
      <c r="F70" s="634">
        <v>0.42599999999999999</v>
      </c>
      <c r="G70" s="650">
        <v>24.48</v>
      </c>
      <c r="H70" s="1885">
        <v>114.354</v>
      </c>
      <c r="I70" s="881">
        <v>44</v>
      </c>
      <c r="J70" s="834" t="s">
        <v>9</v>
      </c>
      <c r="K70" s="159"/>
      <c r="M70" s="183"/>
      <c r="N70" s="167"/>
      <c r="O70" s="159"/>
      <c r="P70" s="184"/>
      <c r="Q70" s="184"/>
      <c r="R70" s="184"/>
      <c r="S70" s="301"/>
      <c r="T70" s="184"/>
      <c r="U70" s="184"/>
      <c r="V70" s="184"/>
      <c r="W70" s="184"/>
      <c r="X70" s="184"/>
      <c r="Y70" s="184"/>
      <c r="Z70" s="184"/>
      <c r="AA70" s="184"/>
      <c r="AB70" s="300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88"/>
      <c r="AO70" s="172"/>
      <c r="AP70" s="172"/>
      <c r="AQ70" s="159"/>
      <c r="AR70" s="159"/>
      <c r="AS70" s="159"/>
      <c r="AT70" s="157"/>
      <c r="AU70" s="159"/>
      <c r="AV70" s="159"/>
      <c r="AW70" s="159"/>
      <c r="AX70" s="246"/>
      <c r="AY70" s="159"/>
      <c r="AZ70" s="251"/>
      <c r="BA70" s="159"/>
      <c r="BB70" s="159"/>
      <c r="BC70" s="166"/>
      <c r="BD70" s="166"/>
      <c r="BE70" s="172"/>
      <c r="BF70" s="172"/>
    </row>
    <row r="71" spans="2:58" ht="15.75" thickBot="1">
      <c r="B71" s="835" t="s">
        <v>371</v>
      </c>
      <c r="C71" s="837" t="s">
        <v>311</v>
      </c>
      <c r="D71" s="838">
        <v>50</v>
      </c>
      <c r="E71" s="377">
        <v>2.8250000000000002</v>
      </c>
      <c r="F71" s="634">
        <v>0.6</v>
      </c>
      <c r="G71" s="634">
        <v>20.94</v>
      </c>
      <c r="H71" s="1886">
        <v>100.46</v>
      </c>
      <c r="I71" s="1021">
        <v>45</v>
      </c>
      <c r="J71" s="839" t="s">
        <v>9</v>
      </c>
      <c r="K71" s="256"/>
      <c r="M71" s="183"/>
      <c r="N71" s="167"/>
      <c r="O71" s="159"/>
      <c r="P71" s="184"/>
      <c r="Q71" s="184"/>
      <c r="R71" s="184"/>
      <c r="S71" s="301"/>
      <c r="T71" s="184"/>
      <c r="U71" s="184"/>
      <c r="V71" s="184"/>
      <c r="W71" s="184"/>
      <c r="X71" s="184"/>
      <c r="Y71" s="184"/>
      <c r="Z71" s="184"/>
      <c r="AA71" s="184"/>
      <c r="AB71" s="300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98"/>
      <c r="AO71" s="167"/>
      <c r="AP71" s="156"/>
      <c r="AQ71" s="159"/>
      <c r="AR71" s="159"/>
      <c r="AS71" s="159"/>
      <c r="AT71" s="157"/>
      <c r="AU71" s="252"/>
      <c r="AV71" s="159"/>
      <c r="AW71" s="159"/>
      <c r="AX71" s="246"/>
      <c r="AY71" s="203"/>
      <c r="AZ71" s="251"/>
      <c r="BA71" s="159"/>
      <c r="BB71" s="159"/>
      <c r="BC71" s="166"/>
      <c r="BD71" s="166"/>
      <c r="BE71" s="166"/>
      <c r="BF71" s="189"/>
    </row>
    <row r="72" spans="2:58" ht="12.75" customHeight="1">
      <c r="B72" s="840" t="s">
        <v>372</v>
      </c>
      <c r="D72" s="241"/>
      <c r="E72" s="841">
        <f>SUM(E65:E71)</f>
        <v>38.448999999999998</v>
      </c>
      <c r="F72" s="842">
        <f>SUM(F65:F71)</f>
        <v>39.094000000000001</v>
      </c>
      <c r="G72" s="843">
        <f>SUM(G65:G71)</f>
        <v>138.37400000000002</v>
      </c>
      <c r="H72" s="844">
        <f>SUM(H65:H71)</f>
        <v>1059.1379999999999</v>
      </c>
      <c r="I72" s="845" t="s">
        <v>373</v>
      </c>
      <c r="J72" s="846"/>
      <c r="K72" s="155"/>
      <c r="M72" s="172"/>
      <c r="N72" s="298"/>
      <c r="O72" s="172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83"/>
      <c r="AO72" s="167"/>
      <c r="AP72" s="159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215"/>
    </row>
    <row r="73" spans="2:58" ht="13.5" customHeight="1" thickBot="1">
      <c r="B73" s="104"/>
      <c r="E73" s="847"/>
      <c r="F73" s="848"/>
      <c r="G73" s="849"/>
      <c r="H73" s="850"/>
      <c r="I73" s="851" t="s">
        <v>374</v>
      </c>
      <c r="J73" s="852">
        <f>D65+D66+D67+D69+D70+D71+105+15</f>
        <v>940</v>
      </c>
      <c r="K73" s="159"/>
      <c r="M73" s="185"/>
      <c r="N73" s="167"/>
      <c r="O73" s="159"/>
      <c r="P73" s="184"/>
      <c r="Q73" s="184"/>
      <c r="R73" s="184"/>
      <c r="S73" s="301"/>
      <c r="T73" s="184"/>
      <c r="U73" s="184"/>
      <c r="V73" s="184"/>
      <c r="W73" s="184"/>
      <c r="X73" s="184"/>
      <c r="Y73" s="184"/>
      <c r="Z73" s="184"/>
      <c r="AA73" s="184"/>
      <c r="AB73" s="300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85"/>
      <c r="AO73" s="167"/>
      <c r="AP73" s="256"/>
      <c r="AQ73" s="172"/>
      <c r="AR73" s="172"/>
      <c r="AS73" s="156"/>
      <c r="AT73" s="156"/>
      <c r="AU73" s="157"/>
      <c r="AV73" s="156"/>
      <c r="AW73" s="156"/>
      <c r="AX73" s="158"/>
      <c r="AY73" s="244"/>
      <c r="AZ73" s="156"/>
      <c r="BA73" s="245"/>
      <c r="BB73" s="156"/>
      <c r="BC73" s="156"/>
      <c r="BD73" s="166"/>
      <c r="BE73" s="166"/>
      <c r="BF73" s="166"/>
    </row>
    <row r="74" spans="2:58" ht="13.5" customHeight="1">
      <c r="B74" s="104"/>
      <c r="C74" s="273" t="s">
        <v>195</v>
      </c>
      <c r="D74" s="120"/>
      <c r="E74" s="66"/>
      <c r="F74" s="853"/>
      <c r="G74" s="853"/>
      <c r="H74" s="854"/>
      <c r="I74" s="855"/>
      <c r="J74" s="855"/>
      <c r="K74" s="11"/>
      <c r="M74" s="297"/>
      <c r="N74" s="378"/>
      <c r="O74" s="156"/>
      <c r="P74" s="184"/>
      <c r="Q74" s="184"/>
      <c r="R74" s="184"/>
      <c r="S74" s="301"/>
      <c r="T74" s="184"/>
      <c r="U74" s="184"/>
      <c r="V74" s="654"/>
      <c r="W74" s="184"/>
      <c r="X74" s="184"/>
      <c r="Y74" s="184"/>
      <c r="Z74" s="184"/>
      <c r="AA74" s="184"/>
      <c r="AB74" s="300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98"/>
      <c r="AO74" s="180"/>
      <c r="AP74" s="156"/>
      <c r="AQ74" s="172"/>
      <c r="AR74" s="172"/>
      <c r="AS74" s="171"/>
      <c r="AT74" s="171"/>
      <c r="AU74" s="171"/>
      <c r="AV74" s="171"/>
      <c r="AW74" s="171"/>
      <c r="AX74" s="171"/>
      <c r="AY74" s="171"/>
      <c r="AZ74" s="199"/>
      <c r="BA74" s="172"/>
      <c r="BB74" s="172"/>
      <c r="BC74" s="215"/>
      <c r="BD74" s="359"/>
      <c r="BE74" s="215"/>
      <c r="BF74" s="1056"/>
    </row>
    <row r="75" spans="2:58">
      <c r="B75" s="104"/>
      <c r="C75" s="876" t="s">
        <v>16</v>
      </c>
      <c r="D75" s="833">
        <v>200</v>
      </c>
      <c r="E75" s="636">
        <v>7.0000000000000007E-2</v>
      </c>
      <c r="F75" s="634">
        <v>0.02</v>
      </c>
      <c r="G75" s="634">
        <v>15</v>
      </c>
      <c r="H75" s="1691">
        <v>60.46</v>
      </c>
      <c r="I75" s="380">
        <v>56</v>
      </c>
      <c r="J75" s="834" t="s">
        <v>15</v>
      </c>
      <c r="K75" s="159"/>
      <c r="M75" s="243"/>
      <c r="N75" s="167"/>
      <c r="O75" s="159"/>
      <c r="P75" s="184"/>
      <c r="Q75" s="654"/>
      <c r="R75" s="184"/>
      <c r="S75" s="301"/>
      <c r="T75" s="184"/>
      <c r="U75" s="184"/>
      <c r="V75" s="184"/>
      <c r="W75" s="184"/>
      <c r="X75" s="184"/>
      <c r="Y75" s="184"/>
      <c r="Z75" s="387"/>
      <c r="AA75" s="184"/>
      <c r="AB75" s="300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83"/>
      <c r="AO75" s="167"/>
      <c r="AP75" s="159"/>
      <c r="AQ75" s="172"/>
      <c r="AR75" s="172"/>
      <c r="AS75" s="251"/>
      <c r="AT75" s="251"/>
      <c r="AU75" s="157"/>
      <c r="AV75" s="246"/>
      <c r="AW75" s="251"/>
      <c r="AX75" s="246"/>
      <c r="AY75" s="247"/>
      <c r="AZ75" s="248"/>
      <c r="BA75" s="248"/>
      <c r="BB75" s="247"/>
      <c r="BC75" s="247"/>
      <c r="BD75" s="189"/>
      <c r="BE75" s="189"/>
      <c r="BF75" s="189"/>
    </row>
    <row r="76" spans="2:58" ht="13.5" customHeight="1">
      <c r="B76" s="104"/>
      <c r="C76" s="832" t="s">
        <v>423</v>
      </c>
      <c r="D76" s="833">
        <v>35</v>
      </c>
      <c r="E76" s="384">
        <v>1.48</v>
      </c>
      <c r="F76" s="408">
        <v>1.65</v>
      </c>
      <c r="G76" s="408">
        <v>7.1890000000000001</v>
      </c>
      <c r="H76" s="1691">
        <v>49.526000000000003</v>
      </c>
      <c r="I76" s="380">
        <v>46</v>
      </c>
      <c r="J76" s="834" t="s">
        <v>9</v>
      </c>
      <c r="K76" s="159"/>
      <c r="M76" s="159"/>
      <c r="N76" s="1078"/>
      <c r="O76" s="166"/>
      <c r="P76" s="1079"/>
      <c r="Q76" s="1079"/>
      <c r="R76" s="1079"/>
      <c r="S76" s="1079"/>
      <c r="T76" s="1079"/>
      <c r="U76" s="1079"/>
      <c r="V76" s="1052"/>
      <c r="W76" s="1079"/>
      <c r="X76" s="1052"/>
      <c r="Y76" s="1052"/>
      <c r="Z76" s="1079"/>
      <c r="AA76" s="1079"/>
      <c r="AB76" s="1079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83"/>
      <c r="AO76" s="167"/>
      <c r="AP76" s="159"/>
      <c r="AQ76" s="311"/>
      <c r="AR76" s="166"/>
      <c r="AS76" s="157"/>
      <c r="AT76" s="159"/>
      <c r="AU76" s="159"/>
      <c r="AV76" s="159"/>
      <c r="AW76" s="246"/>
      <c r="AX76" s="203"/>
      <c r="AY76" s="159"/>
      <c r="AZ76" s="203"/>
      <c r="BA76" s="159"/>
      <c r="BB76" s="172"/>
      <c r="BC76" s="353"/>
      <c r="BD76" s="353"/>
      <c r="BE76" s="353"/>
      <c r="BF76" s="353"/>
    </row>
    <row r="77" spans="2:58" ht="16.5" customHeight="1" thickBot="1">
      <c r="B77" s="107"/>
      <c r="C77" s="407" t="s">
        <v>660</v>
      </c>
      <c r="D77" s="838">
        <v>120</v>
      </c>
      <c r="E77" s="291">
        <v>0.48</v>
      </c>
      <c r="F77" s="292">
        <v>0.48</v>
      </c>
      <c r="G77" s="293">
        <v>11.76</v>
      </c>
      <c r="H77" s="1887">
        <v>53.28</v>
      </c>
      <c r="I77" s="860">
        <v>47</v>
      </c>
      <c r="J77" s="861" t="s">
        <v>11</v>
      </c>
      <c r="K77" s="11"/>
      <c r="M77" s="172"/>
      <c r="N77" s="1080"/>
      <c r="O77" s="172"/>
      <c r="P77" s="1081"/>
      <c r="Q77" s="1081"/>
      <c r="R77" s="1049"/>
      <c r="S77" s="1049"/>
      <c r="T77" s="1082"/>
      <c r="U77" s="1049"/>
      <c r="V77" s="1049"/>
      <c r="W77" s="1083"/>
      <c r="X77" s="1049"/>
      <c r="Y77" s="1049"/>
      <c r="Z77" s="1049"/>
      <c r="AA77" s="1083"/>
      <c r="AB77" s="1084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88"/>
      <c r="AO77" s="172"/>
      <c r="AP77" s="182"/>
      <c r="AQ77" s="311"/>
      <c r="AR77" s="166"/>
      <c r="AS77" s="166"/>
      <c r="AT77" s="166"/>
      <c r="AU77" s="166"/>
      <c r="AV77" s="166"/>
      <c r="AW77" s="166"/>
      <c r="AX77" s="166"/>
      <c r="AY77" s="166"/>
      <c r="AZ77" s="353"/>
      <c r="BA77" s="172"/>
      <c r="BB77" s="172"/>
      <c r="BC77" s="353"/>
      <c r="BD77" s="353"/>
      <c r="BE77" s="353"/>
      <c r="BF77" s="353"/>
    </row>
    <row r="78" spans="2:58" ht="15.75" thickBot="1">
      <c r="B78" s="862" t="s">
        <v>375</v>
      </c>
      <c r="C78" s="44"/>
      <c r="D78" s="56"/>
      <c r="E78" s="863">
        <f>SUM(E75:E77)</f>
        <v>2.0300000000000002</v>
      </c>
      <c r="F78" s="842">
        <f>SUM(F75:F77)</f>
        <v>2.15</v>
      </c>
      <c r="G78" s="864">
        <f>SUM(G75:G77)</f>
        <v>33.948999999999998</v>
      </c>
      <c r="H78" s="865">
        <f>SUM(H75:H77)</f>
        <v>163.26600000000002</v>
      </c>
      <c r="I78" s="866" t="s">
        <v>373</v>
      </c>
      <c r="J78" s="846"/>
      <c r="K78" s="11"/>
      <c r="M78" s="172"/>
      <c r="N78" s="172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298"/>
      <c r="AP78" s="172"/>
      <c r="AQ78" s="172"/>
      <c r="AR78" s="172"/>
      <c r="AS78" s="166"/>
      <c r="AT78" s="166"/>
      <c r="AU78" s="166"/>
      <c r="AV78" s="166"/>
      <c r="AW78" s="166"/>
      <c r="AX78" s="166"/>
      <c r="AY78" s="166"/>
      <c r="AZ78" s="172"/>
      <c r="BA78" s="172"/>
      <c r="BB78" s="172"/>
      <c r="BC78" s="172"/>
      <c r="BD78" s="172"/>
      <c r="BE78" s="172"/>
      <c r="BF78" s="353"/>
    </row>
    <row r="79" spans="2:58" ht="16.5" thickBot="1">
      <c r="B79" s="43"/>
      <c r="C79" s="44" t="s">
        <v>227</v>
      </c>
      <c r="D79" s="45"/>
      <c r="E79" s="239">
        <f>E72+E78</f>
        <v>40.478999999999999</v>
      </c>
      <c r="F79" s="410">
        <f>F72+F78</f>
        <v>41.244</v>
      </c>
      <c r="G79" s="410">
        <f>G72+G78</f>
        <v>172.32300000000004</v>
      </c>
      <c r="H79" s="411">
        <f>H72+H78</f>
        <v>1222.404</v>
      </c>
      <c r="I79" s="867" t="s">
        <v>376</v>
      </c>
      <c r="J79" s="868">
        <f>D75+D76+D77</f>
        <v>355</v>
      </c>
      <c r="M79" s="1061"/>
      <c r="N79" s="1062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87"/>
      <c r="AN79" s="1085"/>
      <c r="AO79" s="167"/>
      <c r="AP79" s="653"/>
      <c r="AQ79" s="172"/>
      <c r="AR79" s="172"/>
      <c r="AS79" s="166"/>
      <c r="AT79" s="166"/>
      <c r="AU79" s="166"/>
      <c r="AV79" s="166"/>
      <c r="AW79" s="166"/>
      <c r="AX79" s="574"/>
      <c r="AY79" s="166"/>
      <c r="AZ79" s="172"/>
      <c r="BA79" s="172"/>
      <c r="BB79" s="172"/>
      <c r="BC79" s="172"/>
      <c r="BD79" s="172"/>
      <c r="BE79" s="172"/>
      <c r="BF79" s="353"/>
    </row>
    <row r="80" spans="2:58" ht="15.75" thickBot="1">
      <c r="B80" s="46"/>
      <c r="C80" s="47" t="s">
        <v>12</v>
      </c>
      <c r="D80" s="48"/>
      <c r="E80" s="1174">
        <v>40.5</v>
      </c>
      <c r="F80" s="412">
        <v>41.4</v>
      </c>
      <c r="G80" s="412">
        <v>172.35</v>
      </c>
      <c r="H80" s="1173">
        <v>1224</v>
      </c>
      <c r="I80" s="851" t="s">
        <v>377</v>
      </c>
      <c r="J80" s="869"/>
      <c r="M80" s="183"/>
      <c r="N80" s="1051"/>
      <c r="O80" s="1051"/>
      <c r="P80" s="199"/>
      <c r="Q80" s="199"/>
      <c r="R80" s="199"/>
      <c r="S80" s="353"/>
      <c r="T80" s="353"/>
      <c r="U80" s="1063"/>
      <c r="V80" s="199"/>
      <c r="W80" s="199"/>
      <c r="X80" s="353"/>
      <c r="Y80" s="199"/>
      <c r="Z80" s="199"/>
      <c r="AA80" s="199"/>
      <c r="AB80" s="199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83"/>
      <c r="AN80" s="1086"/>
      <c r="AO80" s="167"/>
      <c r="AP80" s="159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353"/>
    </row>
    <row r="81" spans="2:58" ht="12" customHeight="1">
      <c r="E81" s="1025"/>
      <c r="F81" s="1025"/>
      <c r="G81" s="1025"/>
      <c r="H81" s="1025"/>
      <c r="M81" s="183"/>
      <c r="N81" s="172"/>
      <c r="O81" s="1051"/>
      <c r="P81" s="1051"/>
      <c r="Q81" s="1051"/>
      <c r="R81" s="1051"/>
      <c r="S81" s="1051"/>
      <c r="T81" s="1051"/>
      <c r="U81" s="1051"/>
      <c r="V81" s="1051"/>
      <c r="W81" s="1051"/>
      <c r="X81" s="1051"/>
      <c r="Y81" s="1051"/>
      <c r="Z81" s="1051"/>
      <c r="AA81" s="1051"/>
      <c r="AB81" s="1051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66"/>
      <c r="AN81" s="186"/>
      <c r="AO81" s="167"/>
      <c r="AP81" s="159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66"/>
    </row>
    <row r="82" spans="2:58" ht="16.5" customHeight="1">
      <c r="E82" s="11"/>
      <c r="F82" s="11"/>
      <c r="G82" s="11"/>
      <c r="H82" s="1025"/>
      <c r="M82" s="172"/>
      <c r="N82" s="298"/>
      <c r="O82" s="172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83"/>
      <c r="AN82" s="186"/>
      <c r="AO82" s="167"/>
      <c r="AP82" s="159"/>
      <c r="AQ82" s="172"/>
      <c r="AR82" s="172"/>
      <c r="AS82" s="1051"/>
      <c r="AT82" s="1051"/>
      <c r="AU82" s="1051"/>
      <c r="AV82" s="1051"/>
      <c r="AW82" s="1051"/>
      <c r="AX82" s="1051"/>
      <c r="AY82" s="172"/>
      <c r="AZ82" s="172"/>
      <c r="BA82" s="172"/>
      <c r="BB82" s="172"/>
      <c r="BC82" s="172"/>
      <c r="BD82" s="172"/>
      <c r="BE82" s="172"/>
      <c r="BF82" s="166"/>
    </row>
    <row r="83" spans="2:58" ht="15" customHeight="1" thickBot="1">
      <c r="E83" s="1528"/>
      <c r="F83" s="1529"/>
      <c r="G83" s="1528"/>
      <c r="M83" s="198"/>
      <c r="N83" s="167"/>
      <c r="O83" s="653"/>
      <c r="P83" s="184"/>
      <c r="Q83" s="184"/>
      <c r="R83" s="184"/>
      <c r="S83" s="301"/>
      <c r="T83" s="652"/>
      <c r="U83" s="652"/>
      <c r="V83" s="652"/>
      <c r="W83" s="652"/>
      <c r="X83" s="184"/>
      <c r="Y83" s="387"/>
      <c r="Z83" s="184"/>
      <c r="AA83" s="184"/>
      <c r="AB83" s="196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83"/>
      <c r="AN83" s="186"/>
      <c r="AO83" s="167"/>
      <c r="AP83" s="256"/>
      <c r="AQ83" s="166"/>
      <c r="AR83" s="166"/>
      <c r="AS83" s="166"/>
      <c r="AT83" s="166"/>
      <c r="AU83" s="166"/>
      <c r="AV83" s="166"/>
      <c r="AW83" s="166"/>
      <c r="AX83" s="166"/>
      <c r="AY83" s="172"/>
      <c r="AZ83" s="172"/>
      <c r="BA83" s="172"/>
      <c r="BB83" s="172"/>
      <c r="BC83" s="172"/>
      <c r="BD83" s="172"/>
      <c r="BE83" s="172"/>
      <c r="BF83" s="166"/>
    </row>
    <row r="84" spans="2:58" ht="13.5" customHeight="1" thickBot="1">
      <c r="B84" s="799" t="s">
        <v>353</v>
      </c>
      <c r="C84" s="120"/>
      <c r="D84" s="800" t="s">
        <v>354</v>
      </c>
      <c r="E84" s="726" t="s">
        <v>355</v>
      </c>
      <c r="F84" s="726"/>
      <c r="G84" s="726"/>
      <c r="H84" s="801" t="s">
        <v>356</v>
      </c>
      <c r="I84" s="802" t="s">
        <v>357</v>
      </c>
      <c r="J84" s="803" t="s">
        <v>358</v>
      </c>
      <c r="M84" s="187"/>
      <c r="N84" s="167"/>
      <c r="O84" s="159"/>
      <c r="P84" s="184"/>
      <c r="Q84" s="184"/>
      <c r="R84" s="184"/>
      <c r="S84" s="301"/>
      <c r="T84" s="184"/>
      <c r="U84" s="184"/>
      <c r="V84" s="184"/>
      <c r="W84" s="184"/>
      <c r="X84" s="184"/>
      <c r="Y84" s="184"/>
      <c r="Z84" s="184"/>
      <c r="AA84" s="184"/>
      <c r="AB84" s="196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83"/>
      <c r="AN84" s="186"/>
      <c r="AO84" s="167"/>
      <c r="AP84" s="159"/>
      <c r="AQ84" s="166"/>
      <c r="AR84" s="166"/>
      <c r="AS84" s="166"/>
      <c r="AT84" s="166"/>
      <c r="AU84" s="166"/>
      <c r="AV84" s="166"/>
      <c r="AW84" s="166"/>
      <c r="AX84" s="166"/>
      <c r="AY84" s="172"/>
      <c r="AZ84" s="172"/>
      <c r="BA84" s="172"/>
      <c r="BB84" s="172"/>
      <c r="BC84" s="172"/>
      <c r="BD84" s="172"/>
      <c r="BE84" s="172"/>
      <c r="BF84" s="166"/>
    </row>
    <row r="85" spans="2:58" ht="12.75" customHeight="1">
      <c r="B85" s="804" t="s">
        <v>359</v>
      </c>
      <c r="C85" s="805" t="s">
        <v>360</v>
      </c>
      <c r="D85" s="806" t="s">
        <v>361</v>
      </c>
      <c r="E85" s="807" t="s">
        <v>362</v>
      </c>
      <c r="F85" s="807" t="s">
        <v>67</v>
      </c>
      <c r="G85" s="807" t="s">
        <v>68</v>
      </c>
      <c r="H85" s="808" t="s">
        <v>363</v>
      </c>
      <c r="I85" s="809" t="s">
        <v>364</v>
      </c>
      <c r="J85" s="810" t="s">
        <v>365</v>
      </c>
      <c r="M85" s="183"/>
      <c r="N85" s="167"/>
      <c r="O85" s="159"/>
      <c r="P85" s="654"/>
      <c r="Q85" s="654"/>
      <c r="R85" s="1077"/>
      <c r="S85" s="301"/>
      <c r="T85" s="652"/>
      <c r="U85" s="652"/>
      <c r="V85" s="652"/>
      <c r="W85" s="652"/>
      <c r="X85" s="184"/>
      <c r="Y85" s="387"/>
      <c r="Z85" s="184"/>
      <c r="AA85" s="184"/>
      <c r="AB85" s="1074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87"/>
      <c r="AN85" s="186"/>
      <c r="AO85" s="167"/>
      <c r="AP85" s="159"/>
      <c r="AQ85" s="159"/>
      <c r="AR85" s="159"/>
      <c r="AS85" s="159"/>
      <c r="AT85" s="157"/>
      <c r="AU85" s="159"/>
      <c r="AV85" s="251"/>
      <c r="AW85" s="159"/>
      <c r="AX85" s="159"/>
      <c r="AY85" s="159"/>
      <c r="AZ85" s="203"/>
      <c r="BA85" s="159"/>
      <c r="BB85" s="159"/>
      <c r="BC85" s="166"/>
      <c r="BD85" s="166"/>
      <c r="BE85" s="166"/>
      <c r="BF85" s="166"/>
    </row>
    <row r="86" spans="2:58" ht="18" customHeight="1" thickBot="1">
      <c r="B86" s="811"/>
      <c r="C86" s="870"/>
      <c r="D86" s="871"/>
      <c r="E86" s="814" t="s">
        <v>5</v>
      </c>
      <c r="F86" s="814" t="s">
        <v>6</v>
      </c>
      <c r="G86" s="814" t="s">
        <v>7</v>
      </c>
      <c r="H86" s="815" t="s">
        <v>366</v>
      </c>
      <c r="I86" s="816" t="s">
        <v>367</v>
      </c>
      <c r="J86" s="817" t="s">
        <v>368</v>
      </c>
      <c r="K86" s="50"/>
      <c r="M86" s="183"/>
      <c r="N86" s="651"/>
      <c r="O86" s="159"/>
      <c r="P86" s="300"/>
      <c r="Q86" s="1074"/>
      <c r="R86" s="300"/>
      <c r="S86" s="301"/>
      <c r="T86" s="300"/>
      <c r="U86" s="652"/>
      <c r="V86" s="245"/>
      <c r="W86" s="1074"/>
      <c r="X86" s="300"/>
      <c r="Y86" s="245"/>
      <c r="Z86" s="300"/>
      <c r="AA86" s="300"/>
      <c r="AB86" s="300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86"/>
      <c r="AO86" s="167"/>
      <c r="AP86" s="159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72"/>
      <c r="BB86" s="172"/>
      <c r="BC86" s="166"/>
      <c r="BD86" s="166"/>
      <c r="BE86" s="166"/>
      <c r="BF86" s="353"/>
    </row>
    <row r="87" spans="2:58" ht="16.5" customHeight="1">
      <c r="B87" s="120"/>
      <c r="C87" s="274" t="s">
        <v>194</v>
      </c>
      <c r="D87" s="818"/>
      <c r="E87" s="819"/>
      <c r="F87" s="310"/>
      <c r="G87" s="310"/>
      <c r="H87" s="820"/>
      <c r="I87" s="872"/>
      <c r="J87" s="873"/>
      <c r="K87" s="11"/>
      <c r="M87" s="183"/>
      <c r="N87" s="167"/>
      <c r="O87" s="159"/>
      <c r="P87" s="184"/>
      <c r="Q87" s="184"/>
      <c r="R87" s="654"/>
      <c r="S87" s="301"/>
      <c r="T87" s="184"/>
      <c r="U87" s="300"/>
      <c r="V87" s="300"/>
      <c r="W87" s="300"/>
      <c r="X87" s="300"/>
      <c r="Y87" s="300"/>
      <c r="Z87" s="300"/>
      <c r="AA87" s="300"/>
      <c r="AB87" s="300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91"/>
      <c r="AN87" s="1085"/>
      <c r="AO87" s="298"/>
      <c r="AP87" s="25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72"/>
      <c r="BB87" s="172"/>
      <c r="BC87" s="166"/>
      <c r="BD87" s="166"/>
      <c r="BE87" s="166"/>
      <c r="BF87" s="353"/>
    </row>
    <row r="88" spans="2:58" ht="14.25" customHeight="1">
      <c r="B88" s="104"/>
      <c r="C88" s="1644" t="s">
        <v>230</v>
      </c>
      <c r="D88" s="833">
        <v>250</v>
      </c>
      <c r="E88" s="632">
        <v>3.891</v>
      </c>
      <c r="F88" s="628">
        <v>8.6780000000000008</v>
      </c>
      <c r="G88" s="628">
        <v>14.005000000000001</v>
      </c>
      <c r="H88" s="1691">
        <v>149.68600000000001</v>
      </c>
      <c r="I88" s="874">
        <v>2</v>
      </c>
      <c r="J88" s="829" t="s">
        <v>378</v>
      </c>
      <c r="K88" s="1769"/>
      <c r="M88" s="183"/>
      <c r="N88" s="167"/>
      <c r="O88" s="159"/>
      <c r="P88" s="184"/>
      <c r="Q88" s="184"/>
      <c r="R88" s="184"/>
      <c r="S88" s="301"/>
      <c r="T88" s="1077"/>
      <c r="U88" s="654"/>
      <c r="V88" s="654"/>
      <c r="W88" s="654"/>
      <c r="X88" s="654"/>
      <c r="Y88" s="654"/>
      <c r="Z88" s="654"/>
      <c r="AA88" s="654"/>
      <c r="AB88" s="300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90"/>
      <c r="AN88" s="1087"/>
      <c r="AO88" s="171"/>
      <c r="AP88" s="15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72"/>
      <c r="BB88" s="172"/>
      <c r="BC88" s="172"/>
      <c r="BD88" s="172"/>
      <c r="BE88" s="166"/>
      <c r="BF88" s="166"/>
    </row>
    <row r="89" spans="2:58" ht="14.25" customHeight="1">
      <c r="B89" s="875" t="s">
        <v>369</v>
      </c>
      <c r="C89" s="832" t="s">
        <v>234</v>
      </c>
      <c r="D89" s="833" t="s">
        <v>563</v>
      </c>
      <c r="E89" s="1498">
        <v>12.13</v>
      </c>
      <c r="F89" s="1499">
        <v>8.0399999999999991</v>
      </c>
      <c r="G89" s="1500">
        <v>12.29</v>
      </c>
      <c r="H89" s="1888">
        <v>170.04</v>
      </c>
      <c r="I89" s="877">
        <v>13</v>
      </c>
      <c r="J89" s="834" t="s">
        <v>233</v>
      </c>
      <c r="K89" s="16"/>
      <c r="M89" s="183"/>
      <c r="N89" s="167"/>
      <c r="O89" s="159"/>
      <c r="P89" s="184"/>
      <c r="Q89" s="184"/>
      <c r="R89" s="184"/>
      <c r="S89" s="301"/>
      <c r="T89" s="184"/>
      <c r="U89" s="184"/>
      <c r="V89" s="184"/>
      <c r="W89" s="184"/>
      <c r="X89" s="184"/>
      <c r="Y89" s="184"/>
      <c r="Z89" s="184"/>
      <c r="AA89" s="184"/>
      <c r="AB89" s="300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83"/>
      <c r="AN89" s="1085"/>
      <c r="AO89" s="171"/>
      <c r="AP89" s="256"/>
      <c r="AQ89" s="301"/>
      <c r="AR89" s="184"/>
      <c r="AS89" s="184"/>
      <c r="AT89" s="184"/>
      <c r="AU89" s="184"/>
      <c r="AV89" s="184"/>
      <c r="AW89" s="184"/>
      <c r="AX89" s="184"/>
      <c r="AY89" s="184"/>
      <c r="AZ89" s="172"/>
      <c r="BA89" s="172"/>
      <c r="BB89" s="172"/>
      <c r="BC89" s="172"/>
      <c r="BD89" s="172"/>
      <c r="BE89" s="311"/>
      <c r="BF89" s="166"/>
    </row>
    <row r="90" spans="2:58" ht="15" customHeight="1">
      <c r="B90" s="104"/>
      <c r="C90" s="832" t="s">
        <v>697</v>
      </c>
      <c r="D90" s="833">
        <v>60</v>
      </c>
      <c r="E90" s="377">
        <v>0.66</v>
      </c>
      <c r="F90" s="634">
        <v>0.12</v>
      </c>
      <c r="G90" s="634">
        <v>2.2799999999999998</v>
      </c>
      <c r="H90" s="1888">
        <v>12.84</v>
      </c>
      <c r="I90" s="380">
        <v>37</v>
      </c>
      <c r="J90" s="889" t="s">
        <v>261</v>
      </c>
      <c r="K90" s="16"/>
      <c r="M90" s="183"/>
      <c r="N90" s="167"/>
      <c r="O90" s="159"/>
      <c r="P90" s="184"/>
      <c r="Q90" s="184"/>
      <c r="R90" s="184"/>
      <c r="S90" s="301"/>
      <c r="T90" s="184"/>
      <c r="U90" s="184"/>
      <c r="V90" s="184"/>
      <c r="W90" s="184"/>
      <c r="X90" s="184"/>
      <c r="Y90" s="184"/>
      <c r="Z90" s="184"/>
      <c r="AA90" s="184"/>
      <c r="AB90" s="300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83"/>
      <c r="AN90" s="186"/>
      <c r="AO90" s="167"/>
      <c r="AP90" s="156"/>
      <c r="AQ90" s="303"/>
      <c r="AR90" s="303"/>
      <c r="AS90" s="303"/>
      <c r="AT90" s="303"/>
      <c r="AU90" s="303"/>
      <c r="AV90" s="303"/>
      <c r="AW90" s="303"/>
      <c r="AX90" s="303"/>
      <c r="AY90" s="303"/>
      <c r="AZ90" s="172"/>
      <c r="BA90" s="172"/>
      <c r="BB90" s="172"/>
      <c r="BC90" s="172"/>
      <c r="BD90" s="172"/>
      <c r="BE90" s="311"/>
      <c r="BF90" s="166"/>
    </row>
    <row r="91" spans="2:58" ht="17.25" customHeight="1">
      <c r="B91" s="827" t="s">
        <v>370</v>
      </c>
      <c r="C91" s="1645" t="s">
        <v>698</v>
      </c>
      <c r="D91" s="825" t="s">
        <v>699</v>
      </c>
      <c r="E91" s="622">
        <v>2.48</v>
      </c>
      <c r="F91" s="623">
        <v>7.33</v>
      </c>
      <c r="G91" s="624">
        <v>20.84</v>
      </c>
      <c r="H91" s="1888">
        <v>159.25</v>
      </c>
      <c r="I91" s="877">
        <v>32</v>
      </c>
      <c r="J91" s="826" t="s">
        <v>262</v>
      </c>
      <c r="K91" s="11"/>
      <c r="M91" s="172"/>
      <c r="N91" s="298"/>
      <c r="O91" s="172"/>
      <c r="P91" s="184"/>
      <c r="Q91" s="184"/>
      <c r="R91" s="184"/>
      <c r="S91" s="301"/>
      <c r="T91" s="184"/>
      <c r="U91" s="184"/>
      <c r="V91" s="184"/>
      <c r="W91" s="184"/>
      <c r="X91" s="184"/>
      <c r="Y91" s="184"/>
      <c r="Z91" s="184"/>
      <c r="AA91" s="184"/>
      <c r="AB91" s="300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83"/>
      <c r="AN91" s="1086"/>
      <c r="AO91" s="167"/>
      <c r="AP91" s="159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172"/>
      <c r="BB91" s="172"/>
      <c r="BC91" s="172"/>
      <c r="BD91" s="172"/>
      <c r="BE91" s="166"/>
      <c r="BF91" s="166"/>
    </row>
    <row r="92" spans="2:58" ht="14.25" customHeight="1">
      <c r="B92" s="104"/>
      <c r="C92" s="1646" t="s">
        <v>700</v>
      </c>
      <c r="D92" s="822"/>
      <c r="E92" s="627">
        <v>2.21</v>
      </c>
      <c r="F92" s="628">
        <v>3.13</v>
      </c>
      <c r="G92" s="629">
        <v>5.94</v>
      </c>
      <c r="H92" s="1889">
        <v>60.77</v>
      </c>
      <c r="I92" s="874"/>
      <c r="J92" s="829" t="s">
        <v>228</v>
      </c>
      <c r="K92" s="16"/>
      <c r="M92" s="185"/>
      <c r="N92" s="167"/>
      <c r="O92" s="159"/>
      <c r="P92" s="184"/>
      <c r="Q92" s="184"/>
      <c r="R92" s="184"/>
      <c r="S92" s="301"/>
      <c r="T92" s="184"/>
      <c r="U92" s="184"/>
      <c r="V92" s="654"/>
      <c r="W92" s="184"/>
      <c r="X92" s="184"/>
      <c r="Y92" s="184"/>
      <c r="Z92" s="184"/>
      <c r="AA92" s="184"/>
      <c r="AB92" s="300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83"/>
      <c r="AN92" s="300"/>
      <c r="AO92" s="300"/>
      <c r="AP92" s="300"/>
      <c r="AQ92" s="301"/>
      <c r="AR92" s="300"/>
      <c r="AS92" s="300"/>
      <c r="AT92" s="300"/>
      <c r="AU92" s="300"/>
      <c r="AV92" s="300"/>
      <c r="AW92" s="300"/>
      <c r="AX92" s="300"/>
      <c r="AY92" s="300"/>
      <c r="AZ92" s="300"/>
      <c r="BA92" s="172"/>
      <c r="BB92" s="172"/>
      <c r="BC92" s="172"/>
      <c r="BD92" s="172"/>
      <c r="BE92" s="166"/>
      <c r="BF92" s="166"/>
    </row>
    <row r="93" spans="2:58" ht="14.25" customHeight="1">
      <c r="B93" s="831" t="s">
        <v>13</v>
      </c>
      <c r="C93" s="832" t="s">
        <v>190</v>
      </c>
      <c r="D93" s="833">
        <v>200</v>
      </c>
      <c r="E93" s="377">
        <v>1</v>
      </c>
      <c r="F93" s="634">
        <v>0</v>
      </c>
      <c r="G93" s="634">
        <v>20.92</v>
      </c>
      <c r="H93" s="1691">
        <v>87.68</v>
      </c>
      <c r="I93" s="878">
        <v>48</v>
      </c>
      <c r="J93" s="834" t="s">
        <v>8</v>
      </c>
      <c r="K93" s="4"/>
      <c r="M93" s="53"/>
      <c r="N93" s="53"/>
      <c r="O93" s="53"/>
      <c r="P93" s="184"/>
      <c r="Q93" s="184"/>
      <c r="R93" s="184"/>
      <c r="S93" s="301"/>
      <c r="T93" s="184"/>
      <c r="U93" s="184"/>
      <c r="V93" s="654"/>
      <c r="W93" s="184"/>
      <c r="X93" s="184"/>
      <c r="Y93" s="184"/>
      <c r="Z93" s="184"/>
      <c r="AA93" s="184"/>
      <c r="AB93" s="300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243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66"/>
      <c r="BF93" s="166"/>
    </row>
    <row r="94" spans="2:58" ht="14.25" customHeight="1">
      <c r="B94" s="835" t="s">
        <v>379</v>
      </c>
      <c r="C94" s="832" t="s">
        <v>10</v>
      </c>
      <c r="D94" s="833">
        <v>60</v>
      </c>
      <c r="E94" s="377">
        <v>3.15</v>
      </c>
      <c r="F94" s="634">
        <v>0.42599999999999999</v>
      </c>
      <c r="G94" s="650">
        <v>24.48</v>
      </c>
      <c r="H94" s="1890">
        <v>114.354</v>
      </c>
      <c r="I94" s="836">
        <v>44</v>
      </c>
      <c r="J94" s="834" t="s">
        <v>9</v>
      </c>
      <c r="K94" s="16"/>
      <c r="M94" s="243"/>
      <c r="N94" s="167"/>
      <c r="O94" s="159"/>
      <c r="P94" s="184"/>
      <c r="Q94" s="654"/>
      <c r="R94" s="184"/>
      <c r="S94" s="301"/>
      <c r="T94" s="184"/>
      <c r="U94" s="184"/>
      <c r="V94" s="184"/>
      <c r="W94" s="184"/>
      <c r="X94" s="184"/>
      <c r="Y94" s="184"/>
      <c r="Z94" s="387"/>
      <c r="AA94" s="184"/>
      <c r="AB94" s="300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84"/>
      <c r="AN94" s="343"/>
      <c r="AO94" s="343"/>
      <c r="AP94" s="343"/>
      <c r="AQ94" s="313"/>
      <c r="AR94" s="1058"/>
      <c r="AS94" s="343"/>
      <c r="AT94" s="313"/>
      <c r="AU94" s="313"/>
      <c r="AV94" s="343"/>
      <c r="AW94" s="1059"/>
      <c r="AX94" s="343"/>
      <c r="AY94" s="343"/>
      <c r="AZ94" s="172"/>
      <c r="BA94" s="311"/>
      <c r="BB94" s="172"/>
      <c r="BC94" s="172"/>
      <c r="BD94" s="172"/>
      <c r="BE94" s="166"/>
      <c r="BF94" s="166"/>
    </row>
    <row r="95" spans="2:58" ht="14.25" customHeight="1" thickBot="1">
      <c r="B95" s="104"/>
      <c r="C95" s="837" t="s">
        <v>311</v>
      </c>
      <c r="D95" s="838">
        <v>60</v>
      </c>
      <c r="E95" s="377">
        <v>3.39</v>
      </c>
      <c r="F95" s="634">
        <v>0.72</v>
      </c>
      <c r="G95" s="634">
        <v>25.128</v>
      </c>
      <c r="H95" s="1886">
        <v>120.55200000000001</v>
      </c>
      <c r="I95" s="836">
        <v>45</v>
      </c>
      <c r="J95" s="839" t="s">
        <v>9</v>
      </c>
      <c r="K95" s="16"/>
      <c r="M95" s="253"/>
      <c r="N95" s="253"/>
      <c r="O95" s="386"/>
      <c r="P95" s="1088"/>
      <c r="Q95" s="1088"/>
      <c r="R95" s="1088"/>
      <c r="S95" s="1088"/>
      <c r="T95" s="1088"/>
      <c r="U95" s="1089"/>
      <c r="V95" s="1089"/>
      <c r="W95" s="1088"/>
      <c r="X95" s="1090"/>
      <c r="Y95" s="1089"/>
      <c r="Z95" s="1088"/>
      <c r="AA95" s="1088"/>
      <c r="AB95" s="1088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84"/>
      <c r="AN95" s="343"/>
      <c r="AO95" s="343"/>
      <c r="AP95" s="343"/>
      <c r="AQ95" s="343"/>
      <c r="AR95" s="343"/>
      <c r="AS95" s="343"/>
      <c r="AT95" s="343"/>
      <c r="AU95" s="343"/>
      <c r="AV95" s="343"/>
      <c r="AW95" s="343"/>
      <c r="AX95" s="343"/>
      <c r="AY95" s="343"/>
      <c r="AZ95" s="172"/>
      <c r="BA95" s="311"/>
      <c r="BB95" s="172"/>
      <c r="BC95" s="172"/>
      <c r="BD95" s="172"/>
      <c r="BE95" s="166"/>
      <c r="BF95" s="166"/>
    </row>
    <row r="96" spans="2:58" ht="13.5" customHeight="1">
      <c r="B96" s="104"/>
      <c r="D96" s="241"/>
      <c r="E96" s="841">
        <f>SUM(E88:E95)</f>
        <v>28.911000000000001</v>
      </c>
      <c r="F96" s="842">
        <f>SUM(F88:F95)</f>
        <v>28.443999999999996</v>
      </c>
      <c r="G96" s="843">
        <f>SUM(G88:G95)</f>
        <v>125.88300000000001</v>
      </c>
      <c r="H96" s="844">
        <f>SUM(H88:H95)</f>
        <v>875.17200000000014</v>
      </c>
      <c r="I96" s="845" t="s">
        <v>373</v>
      </c>
      <c r="J96" s="846"/>
      <c r="K96" s="16"/>
      <c r="M96" s="172"/>
      <c r="N96" s="1080"/>
      <c r="O96" s="172"/>
      <c r="P96" s="1081"/>
      <c r="Q96" s="1081"/>
      <c r="R96" s="1049"/>
      <c r="S96" s="1049"/>
      <c r="T96" s="1082"/>
      <c r="U96" s="1049"/>
      <c r="V96" s="1049"/>
      <c r="W96" s="1083"/>
      <c r="X96" s="1049"/>
      <c r="Y96" s="1049"/>
      <c r="Z96" s="1049"/>
      <c r="AA96" s="1083"/>
      <c r="AB96" s="1084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313"/>
      <c r="AR96" s="313"/>
      <c r="AS96" s="172"/>
      <c r="AT96" s="313"/>
      <c r="AU96" s="313"/>
      <c r="AV96" s="172"/>
      <c r="AW96" s="167"/>
      <c r="AX96" s="172"/>
      <c r="AY96" s="172"/>
      <c r="AZ96" s="172"/>
      <c r="BA96" s="166"/>
      <c r="BB96" s="172"/>
      <c r="BC96" s="172"/>
      <c r="BD96" s="172"/>
      <c r="BE96" s="353"/>
      <c r="BF96" s="353"/>
    </row>
    <row r="97" spans="2:58" ht="15" customHeight="1" thickBot="1">
      <c r="B97" s="840" t="s">
        <v>372</v>
      </c>
      <c r="E97" s="847"/>
      <c r="F97" s="848"/>
      <c r="G97" s="849"/>
      <c r="H97" s="850"/>
      <c r="I97" s="851" t="s">
        <v>374</v>
      </c>
      <c r="J97" s="852">
        <f>D88+D90+D93+D94+D95+110+10+120+60</f>
        <v>930</v>
      </c>
      <c r="K97" s="4"/>
      <c r="M97" s="303"/>
      <c r="N97" s="303"/>
      <c r="O97" s="303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66"/>
      <c r="AN97" s="1064"/>
      <c r="AO97" s="1065"/>
      <c r="AP97" s="1066"/>
      <c r="AQ97" s="1067"/>
      <c r="AR97" s="1068"/>
      <c r="AS97" s="1068"/>
      <c r="AT97" s="1068"/>
      <c r="AU97" s="1068"/>
      <c r="AV97" s="1068"/>
      <c r="AW97" s="1068"/>
      <c r="AX97" s="1064"/>
      <c r="AY97" s="1064"/>
      <c r="AZ97" s="1069"/>
      <c r="BA97" s="171"/>
      <c r="BB97" s="172"/>
      <c r="BC97" s="172"/>
      <c r="BD97" s="172"/>
      <c r="BE97" s="353"/>
      <c r="BF97" s="353"/>
    </row>
    <row r="98" spans="2:58" ht="15" customHeight="1">
      <c r="B98" s="104"/>
      <c r="C98" s="273" t="s">
        <v>195</v>
      </c>
      <c r="D98" s="120"/>
      <c r="E98" s="66"/>
      <c r="F98" s="853"/>
      <c r="G98" s="853"/>
      <c r="H98" s="854"/>
      <c r="I98" s="855"/>
      <c r="J98" s="855"/>
      <c r="K98" s="159"/>
      <c r="M98" s="1061"/>
      <c r="N98" s="1062"/>
      <c r="O98" s="172"/>
      <c r="P98" s="172"/>
      <c r="Q98" s="172"/>
      <c r="R98" s="1091"/>
      <c r="S98" s="172"/>
      <c r="T98" s="172"/>
      <c r="U98" s="172"/>
      <c r="V98" s="172"/>
      <c r="W98" s="172"/>
      <c r="X98" s="172"/>
      <c r="Y98" s="172"/>
      <c r="Z98" s="172"/>
      <c r="AA98" s="172"/>
      <c r="AB98" s="183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255"/>
      <c r="AN98" s="359"/>
      <c r="AO98" s="359"/>
      <c r="AP98" s="359"/>
      <c r="AQ98" s="1070"/>
      <c r="AR98" s="359"/>
      <c r="AS98" s="359"/>
      <c r="AT98" s="359"/>
      <c r="AU98" s="359"/>
      <c r="AV98" s="359"/>
      <c r="AW98" s="359"/>
      <c r="AX98" s="359"/>
      <c r="AY98" s="359"/>
      <c r="AZ98" s="359"/>
      <c r="BA98" s="166"/>
      <c r="BB98" s="172"/>
      <c r="BC98" s="172"/>
      <c r="BD98" s="172"/>
      <c r="BE98" s="166"/>
      <c r="BF98" s="166"/>
    </row>
    <row r="99" spans="2:58" ht="13.5" customHeight="1">
      <c r="B99" s="104"/>
      <c r="C99" s="832" t="s">
        <v>156</v>
      </c>
      <c r="D99" s="833">
        <v>200</v>
      </c>
      <c r="E99" s="377">
        <v>4.5</v>
      </c>
      <c r="F99" s="634">
        <v>3.7</v>
      </c>
      <c r="G99" s="634">
        <v>19.600000000000001</v>
      </c>
      <c r="H99" s="1891">
        <v>129.69999999999999</v>
      </c>
      <c r="I99" s="856">
        <v>52</v>
      </c>
      <c r="J99" s="834" t="s">
        <v>157</v>
      </c>
      <c r="K99" s="156"/>
      <c r="M99" s="183"/>
      <c r="N99" s="1051"/>
      <c r="O99" s="1051"/>
      <c r="P99" s="199"/>
      <c r="Q99" s="199"/>
      <c r="R99" s="199"/>
      <c r="S99" s="353"/>
      <c r="T99" s="353"/>
      <c r="U99" s="1063"/>
      <c r="V99" s="199"/>
      <c r="W99" s="199"/>
      <c r="X99" s="353"/>
      <c r="Y99" s="199"/>
      <c r="Z99" s="199"/>
      <c r="AA99" s="199"/>
      <c r="AB99" s="199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87"/>
      <c r="AN99" s="184"/>
      <c r="AO99" s="654"/>
      <c r="AP99" s="184"/>
      <c r="AQ99" s="301"/>
      <c r="AR99" s="184"/>
      <c r="AS99" s="184"/>
      <c r="AT99" s="184"/>
      <c r="AU99" s="184"/>
      <c r="AV99" s="184"/>
      <c r="AW99" s="184"/>
      <c r="AX99" s="387"/>
      <c r="AY99" s="184"/>
      <c r="AZ99" s="300"/>
      <c r="BA99" s="172"/>
      <c r="BB99" s="172"/>
      <c r="BC99" s="172"/>
      <c r="BD99" s="172"/>
      <c r="BE99" s="353"/>
      <c r="BF99" s="353"/>
    </row>
    <row r="100" spans="2:58" ht="17.25" customHeight="1">
      <c r="B100" s="104"/>
      <c r="C100" s="857" t="s">
        <v>191</v>
      </c>
      <c r="D100" s="1525" t="s">
        <v>561</v>
      </c>
      <c r="E100" s="377">
        <v>6.42</v>
      </c>
      <c r="F100" s="634">
        <v>9</v>
      </c>
      <c r="G100" s="634">
        <v>17.3</v>
      </c>
      <c r="H100" s="1892">
        <v>175.88</v>
      </c>
      <c r="I100" s="856">
        <v>42</v>
      </c>
      <c r="J100" s="859" t="s">
        <v>193</v>
      </c>
      <c r="K100" s="159"/>
      <c r="M100" s="183"/>
      <c r="N100" s="172"/>
      <c r="O100" s="1051"/>
      <c r="P100" s="1051"/>
      <c r="Q100" s="1051"/>
      <c r="R100" s="1051"/>
      <c r="S100" s="1051"/>
      <c r="T100" s="1051"/>
      <c r="U100" s="1051"/>
      <c r="V100" s="1051"/>
      <c r="W100" s="1051"/>
      <c r="X100" s="1051"/>
      <c r="Y100" s="1051"/>
      <c r="Z100" s="1051"/>
      <c r="AA100" s="1051"/>
      <c r="AB100" s="1051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83"/>
      <c r="AN100" s="1092"/>
      <c r="AO100" s="1092"/>
      <c r="AP100" s="1092"/>
      <c r="AQ100" s="1092"/>
      <c r="AR100" s="1092"/>
      <c r="AS100" s="1092"/>
      <c r="AT100" s="1093"/>
      <c r="AU100" s="1092"/>
      <c r="AV100" s="1093"/>
      <c r="AW100" s="1093"/>
      <c r="AX100" s="1092"/>
      <c r="AY100" s="1092"/>
      <c r="AZ100" s="1092"/>
      <c r="BA100" s="166"/>
      <c r="BB100" s="172"/>
      <c r="BC100" s="172"/>
      <c r="BD100" s="172"/>
      <c r="BE100" s="166"/>
      <c r="BF100" s="166"/>
    </row>
    <row r="101" spans="2:58" ht="17.25" customHeight="1" thickBot="1">
      <c r="B101" s="104"/>
      <c r="C101" s="407" t="s">
        <v>681</v>
      </c>
      <c r="D101" s="838">
        <v>105</v>
      </c>
      <c r="E101" s="325">
        <v>0.42</v>
      </c>
      <c r="F101" s="326">
        <v>0.42</v>
      </c>
      <c r="G101" s="327">
        <v>10.29</v>
      </c>
      <c r="H101" s="1893">
        <v>46.62</v>
      </c>
      <c r="I101" s="860">
        <v>47</v>
      </c>
      <c r="J101" s="861" t="s">
        <v>11</v>
      </c>
      <c r="M101" s="172"/>
      <c r="N101" s="298"/>
      <c r="O101" s="172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59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66"/>
      <c r="BB101" s="172"/>
      <c r="BC101" s="172"/>
      <c r="BD101" s="172"/>
      <c r="BE101" s="166"/>
      <c r="BF101" s="166"/>
    </row>
    <row r="102" spans="2:58" ht="18" customHeight="1" thickBot="1">
      <c r="B102" s="862" t="s">
        <v>375</v>
      </c>
      <c r="C102" s="44"/>
      <c r="D102" s="56"/>
      <c r="E102" s="863">
        <f>SUM(E99:E101)</f>
        <v>11.34</v>
      </c>
      <c r="F102" s="842">
        <f>SUM(F99:F101)</f>
        <v>13.12</v>
      </c>
      <c r="G102" s="864">
        <f>SUM(G99:G101)</f>
        <v>47.190000000000005</v>
      </c>
      <c r="H102" s="865">
        <f>SUM(H99:H101)</f>
        <v>352.2</v>
      </c>
      <c r="I102" s="866" t="s">
        <v>373</v>
      </c>
      <c r="J102" s="846"/>
      <c r="M102" s="183"/>
      <c r="N102" s="167"/>
      <c r="O102" s="159"/>
      <c r="P102" s="300"/>
      <c r="Q102" s="300"/>
      <c r="R102" s="300"/>
      <c r="S102" s="301"/>
      <c r="T102" s="300"/>
      <c r="U102" s="300"/>
      <c r="V102" s="245"/>
      <c r="W102" s="300"/>
      <c r="X102" s="1094"/>
      <c r="Y102" s="245"/>
      <c r="Z102" s="300"/>
      <c r="AA102" s="300"/>
      <c r="AB102" s="300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84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059"/>
      <c r="AX102" s="172"/>
      <c r="AY102" s="1059"/>
      <c r="AZ102" s="172"/>
      <c r="BA102" s="166"/>
      <c r="BB102" s="172"/>
      <c r="BC102" s="172"/>
      <c r="BD102" s="172"/>
      <c r="BE102" s="166"/>
      <c r="BF102" s="166"/>
    </row>
    <row r="103" spans="2:58" ht="15.75" customHeight="1" thickBot="1">
      <c r="B103" s="891"/>
      <c r="C103" s="44" t="s">
        <v>227</v>
      </c>
      <c r="D103" s="45"/>
      <c r="E103" s="413">
        <f>E96+E102</f>
        <v>40.251000000000005</v>
      </c>
      <c r="F103" s="192">
        <f>F96+F102</f>
        <v>41.563999999999993</v>
      </c>
      <c r="G103" s="192">
        <f>G96+G102</f>
        <v>173.07300000000001</v>
      </c>
      <c r="H103" s="414">
        <f>H96+H102</f>
        <v>1227.3720000000001</v>
      </c>
      <c r="I103" s="867" t="s">
        <v>376</v>
      </c>
      <c r="J103" s="868">
        <f>D99+D101+10+10+30</f>
        <v>355</v>
      </c>
      <c r="M103" s="185"/>
      <c r="N103" s="167"/>
      <c r="O103" s="184"/>
      <c r="P103" s="184"/>
      <c r="Q103" s="184"/>
      <c r="R103" s="184"/>
      <c r="S103" s="301"/>
      <c r="T103" s="184"/>
      <c r="U103" s="654"/>
      <c r="V103" s="184"/>
      <c r="W103" s="184"/>
      <c r="X103" s="184"/>
      <c r="Y103" s="184"/>
      <c r="Z103" s="184"/>
      <c r="AA103" s="184"/>
      <c r="AB103" s="300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84"/>
      <c r="AN103" s="172"/>
      <c r="AO103" s="172"/>
      <c r="AP103" s="172"/>
      <c r="AQ103" s="1095"/>
      <c r="AR103" s="172"/>
      <c r="AS103" s="172"/>
      <c r="AT103" s="172"/>
      <c r="AU103" s="172"/>
      <c r="AV103" s="172"/>
      <c r="AW103" s="172"/>
      <c r="AX103" s="172"/>
      <c r="AY103" s="1059"/>
      <c r="AZ103" s="172"/>
      <c r="BA103" s="166"/>
      <c r="BB103" s="172"/>
      <c r="BC103" s="172"/>
      <c r="BD103" s="172"/>
      <c r="BE103" s="166"/>
      <c r="BF103" s="166"/>
    </row>
    <row r="104" spans="2:58" ht="12.75" customHeight="1" thickBot="1">
      <c r="B104" s="46"/>
      <c r="C104" s="47" t="s">
        <v>12</v>
      </c>
      <c r="D104" s="48"/>
      <c r="E104" s="1174">
        <v>40.5</v>
      </c>
      <c r="F104" s="412">
        <v>41.4</v>
      </c>
      <c r="G104" s="412">
        <v>172.35</v>
      </c>
      <c r="H104" s="1173">
        <v>1224</v>
      </c>
      <c r="I104" s="851" t="s">
        <v>377</v>
      </c>
      <c r="J104" s="869"/>
      <c r="M104" s="185"/>
      <c r="N104" s="167"/>
      <c r="O104" s="159"/>
      <c r="P104" s="184"/>
      <c r="Q104" s="184"/>
      <c r="R104" s="184"/>
      <c r="S104" s="301"/>
      <c r="T104" s="184"/>
      <c r="U104" s="184"/>
      <c r="V104" s="184"/>
      <c r="W104" s="184"/>
      <c r="X104" s="184"/>
      <c r="Y104" s="184"/>
      <c r="Z104" s="184"/>
      <c r="AA104" s="184"/>
      <c r="AB104" s="300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096"/>
      <c r="AN104" s="183"/>
      <c r="AO104" s="167"/>
      <c r="AP104" s="159"/>
      <c r="AQ104" s="184"/>
      <c r="AR104" s="184"/>
      <c r="AS104" s="184"/>
      <c r="AT104" s="301"/>
      <c r="AU104" s="184"/>
      <c r="AV104" s="184"/>
      <c r="AW104" s="184"/>
      <c r="AX104" s="184"/>
      <c r="AY104" s="184"/>
      <c r="AZ104" s="184"/>
      <c r="BA104" s="184"/>
      <c r="BB104" s="184"/>
      <c r="BC104" s="300"/>
      <c r="BD104" s="172"/>
      <c r="BE104" s="172"/>
      <c r="BF104" s="172"/>
    </row>
    <row r="105" spans="2:58" ht="16.5" customHeight="1">
      <c r="M105" s="183"/>
      <c r="N105" s="167"/>
      <c r="O105" s="159"/>
      <c r="P105" s="184"/>
      <c r="Q105" s="184"/>
      <c r="R105" s="184"/>
      <c r="S105" s="301"/>
      <c r="T105" s="184"/>
      <c r="U105" s="184"/>
      <c r="V105" s="184"/>
      <c r="W105" s="184"/>
      <c r="X105" s="184"/>
      <c r="Y105" s="184"/>
      <c r="Z105" s="184"/>
      <c r="AA105" s="184"/>
      <c r="AB105" s="300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66"/>
      <c r="AN105" s="183"/>
      <c r="AO105" s="651"/>
      <c r="AP105" s="159"/>
      <c r="AQ105" s="184"/>
      <c r="AR105" s="184"/>
      <c r="AS105" s="184"/>
      <c r="AT105" s="301"/>
      <c r="AU105" s="652"/>
      <c r="AV105" s="652"/>
      <c r="AW105" s="652"/>
      <c r="AX105" s="652"/>
      <c r="AY105" s="184"/>
      <c r="AZ105" s="387"/>
      <c r="BA105" s="184"/>
      <c r="BB105" s="184"/>
      <c r="BC105" s="196"/>
      <c r="BD105" s="172"/>
      <c r="BE105" s="172"/>
      <c r="BF105" s="172"/>
    </row>
    <row r="106" spans="2:58" ht="12.75" customHeight="1">
      <c r="E106" s="4"/>
      <c r="F106" s="4"/>
      <c r="G106" s="4"/>
      <c r="H106" s="1025"/>
      <c r="M106" s="183"/>
      <c r="N106" s="167"/>
      <c r="O106" s="159"/>
      <c r="P106" s="184"/>
      <c r="Q106" s="184"/>
      <c r="R106" s="184"/>
      <c r="S106" s="301"/>
      <c r="T106" s="184"/>
      <c r="U106" s="184"/>
      <c r="V106" s="184"/>
      <c r="W106" s="184"/>
      <c r="X106" s="184"/>
      <c r="Y106" s="184"/>
      <c r="Z106" s="184"/>
      <c r="AA106" s="184"/>
      <c r="AB106" s="300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98"/>
      <c r="AO106" s="167"/>
      <c r="AP106" s="653"/>
      <c r="AQ106" s="184"/>
      <c r="AR106" s="184"/>
      <c r="AS106" s="184"/>
      <c r="AT106" s="301"/>
      <c r="AU106" s="652"/>
      <c r="AV106" s="652"/>
      <c r="AW106" s="652"/>
      <c r="AX106" s="652"/>
      <c r="AY106" s="184"/>
      <c r="AZ106" s="387"/>
      <c r="BA106" s="184"/>
      <c r="BB106" s="184"/>
      <c r="BC106" s="196"/>
      <c r="BD106" s="172"/>
      <c r="BE106" s="172"/>
      <c r="BF106" s="172"/>
    </row>
    <row r="107" spans="2:58" ht="14.25" customHeight="1">
      <c r="C107" s="7"/>
      <c r="D107" s="16"/>
      <c r="E107" s="253"/>
      <c r="F107" s="253"/>
      <c r="G107" s="253"/>
      <c r="H107" s="154"/>
      <c r="I107" s="4"/>
      <c r="J107" s="1018"/>
      <c r="M107" s="172"/>
      <c r="N107" s="298"/>
      <c r="O107" s="172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98"/>
      <c r="AO107" s="167"/>
      <c r="AP107" s="180"/>
      <c r="AQ107" s="172"/>
      <c r="AR107" s="172"/>
      <c r="AS107" s="358"/>
      <c r="AT107" s="172"/>
      <c r="AU107" s="172"/>
      <c r="AV107" s="172"/>
      <c r="AW107" s="172"/>
      <c r="AX107" s="172"/>
      <c r="AY107" s="189"/>
      <c r="AZ107" s="172"/>
      <c r="BA107" s="172"/>
      <c r="BB107" s="172"/>
      <c r="BC107" s="172"/>
      <c r="BD107" s="172"/>
      <c r="BE107" s="172"/>
      <c r="BF107" s="172"/>
    </row>
    <row r="108" spans="2:58" ht="13.5" customHeight="1">
      <c r="D108" s="12" t="s">
        <v>352</v>
      </c>
      <c r="E108"/>
      <c r="F108"/>
      <c r="G108" s="22"/>
      <c r="H108"/>
      <c r="I108"/>
      <c r="J108"/>
      <c r="M108" s="243"/>
      <c r="N108" s="167"/>
      <c r="O108" s="159"/>
      <c r="P108" s="184"/>
      <c r="Q108" s="654"/>
      <c r="R108" s="184"/>
      <c r="S108" s="301"/>
      <c r="T108" s="184"/>
      <c r="U108" s="184"/>
      <c r="V108" s="184"/>
      <c r="W108" s="184"/>
      <c r="X108" s="184"/>
      <c r="Y108" s="184"/>
      <c r="Z108" s="387"/>
      <c r="AA108" s="184"/>
      <c r="AB108" s="300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67"/>
      <c r="AP108" s="172"/>
      <c r="AQ108" s="1097"/>
      <c r="AR108" s="1097"/>
      <c r="AS108" s="1097"/>
      <c r="AT108" s="1097"/>
      <c r="AU108" s="1097"/>
      <c r="AV108" s="1097"/>
      <c r="AW108" s="1097"/>
      <c r="AX108" s="1097"/>
      <c r="AY108" s="1097"/>
      <c r="AZ108" s="1097"/>
      <c r="BA108" s="172"/>
      <c r="BB108" s="172"/>
      <c r="BC108" s="172"/>
      <c r="BD108" s="172"/>
      <c r="BE108" s="166"/>
      <c r="BF108" s="166"/>
    </row>
    <row r="109" spans="2:58" ht="15.75" customHeight="1">
      <c r="C109" s="797" t="s">
        <v>623</v>
      </c>
      <c r="D109" s="27"/>
      <c r="E109"/>
      <c r="F109"/>
      <c r="G109" s="27"/>
      <c r="H109" s="27"/>
      <c r="I109" s="28"/>
      <c r="J109" s="34"/>
      <c r="M109" s="159"/>
      <c r="N109" s="1078"/>
      <c r="O109" s="166"/>
      <c r="P109" s="1098"/>
      <c r="Q109" s="1098"/>
      <c r="R109" s="1098"/>
      <c r="S109" s="1098"/>
      <c r="T109" s="1098"/>
      <c r="U109" s="1099"/>
      <c r="V109" s="1099"/>
      <c r="W109" s="1098"/>
      <c r="X109" s="1100"/>
      <c r="Y109" s="1099"/>
      <c r="Z109" s="1099"/>
      <c r="AA109" s="1098"/>
      <c r="AB109" s="1098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85"/>
      <c r="AO109" s="167"/>
      <c r="AP109" s="166"/>
      <c r="AQ109" s="199"/>
      <c r="AR109" s="199"/>
      <c r="AS109" s="199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</row>
    <row r="110" spans="2:58" ht="14.25" customHeight="1">
      <c r="M110" s="172"/>
      <c r="N110" s="1080"/>
      <c r="O110" s="172"/>
      <c r="P110" s="1081"/>
      <c r="Q110" s="1081"/>
      <c r="R110" s="1049"/>
      <c r="S110" s="1049"/>
      <c r="T110" s="1082"/>
      <c r="U110" s="1049"/>
      <c r="V110" s="1049"/>
      <c r="W110" s="1083"/>
      <c r="X110" s="1049"/>
      <c r="Y110" s="1049"/>
      <c r="Z110" s="1049"/>
      <c r="AA110" s="1083"/>
      <c r="AB110" s="1084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86"/>
      <c r="AO110" s="167"/>
      <c r="AP110" s="166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</row>
    <row r="111" spans="2:58" ht="15.75">
      <c r="B111" s="27"/>
      <c r="C111" s="27"/>
      <c r="D111" s="796"/>
      <c r="E111" s="1145" t="s">
        <v>432</v>
      </c>
      <c r="F111"/>
      <c r="G111"/>
      <c r="H111"/>
      <c r="I111"/>
      <c r="J111" s="798">
        <v>0.45</v>
      </c>
      <c r="M111" s="172"/>
      <c r="N111" s="1056"/>
      <c r="O111" s="172"/>
      <c r="P111" s="172"/>
      <c r="Q111" s="172"/>
      <c r="R111" s="189"/>
      <c r="S111" s="189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86"/>
      <c r="AO111" s="167"/>
      <c r="AP111" s="166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</row>
    <row r="112" spans="2:58" ht="18" customHeight="1">
      <c r="B112" s="52" t="s">
        <v>520</v>
      </c>
      <c r="C112" s="28"/>
      <c r="D112"/>
      <c r="E112"/>
      <c r="F112" s="30" t="s">
        <v>0</v>
      </c>
      <c r="G112"/>
      <c r="H112" s="605" t="s">
        <v>626</v>
      </c>
      <c r="I112"/>
      <c r="J112" s="605"/>
      <c r="O112" s="307"/>
      <c r="P112" s="172"/>
      <c r="Q112" s="172"/>
      <c r="R112" s="307"/>
      <c r="S112" s="307"/>
      <c r="T112" s="199"/>
      <c r="U112" s="199"/>
      <c r="V112" s="199"/>
      <c r="W112" s="199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98"/>
      <c r="AO112" s="167"/>
      <c r="AP112" s="180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89"/>
      <c r="BC112" s="172"/>
      <c r="BD112" s="172"/>
      <c r="BE112" s="189"/>
      <c r="BF112" s="189"/>
    </row>
    <row r="113" spans="2:58" ht="18.75" customHeight="1" thickBot="1">
      <c r="O113" s="172"/>
      <c r="P113" s="172"/>
      <c r="Q113" s="172"/>
      <c r="R113" s="172"/>
      <c r="S113" s="313"/>
      <c r="T113" s="172"/>
      <c r="U113" s="257"/>
      <c r="V113" s="199"/>
      <c r="W113" s="199"/>
      <c r="X113" s="199"/>
      <c r="Y113" s="172"/>
      <c r="Z113" s="172"/>
      <c r="AA113" s="1057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87"/>
      <c r="AO113" s="167"/>
      <c r="AP113" s="166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89"/>
      <c r="BC113" s="172"/>
      <c r="BD113" s="172"/>
      <c r="BE113" s="189"/>
      <c r="BF113" s="189"/>
    </row>
    <row r="114" spans="2:58" ht="15" customHeight="1" thickBot="1">
      <c r="B114" s="799" t="s">
        <v>353</v>
      </c>
      <c r="C114" s="120"/>
      <c r="D114" s="800" t="s">
        <v>354</v>
      </c>
      <c r="E114" s="726" t="s">
        <v>355</v>
      </c>
      <c r="F114" s="726"/>
      <c r="G114" s="726"/>
      <c r="H114" s="801" t="s">
        <v>356</v>
      </c>
      <c r="I114" s="802" t="s">
        <v>357</v>
      </c>
      <c r="J114" s="803" t="s">
        <v>358</v>
      </c>
      <c r="O114" s="189"/>
      <c r="P114" s="189"/>
      <c r="Q114" s="189"/>
      <c r="R114" s="1060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7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87"/>
      <c r="AN114" s="183"/>
      <c r="AO114" s="167"/>
      <c r="AP114" s="159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358"/>
      <c r="BA114" s="189"/>
      <c r="BB114" s="189"/>
      <c r="BC114" s="172"/>
      <c r="BD114" s="172"/>
      <c r="BE114" s="189"/>
      <c r="BF114" s="189"/>
    </row>
    <row r="115" spans="2:58" ht="14.25" customHeight="1">
      <c r="B115" s="804" t="s">
        <v>359</v>
      </c>
      <c r="C115" s="805" t="s">
        <v>360</v>
      </c>
      <c r="D115" s="806" t="s">
        <v>361</v>
      </c>
      <c r="E115" s="807" t="s">
        <v>362</v>
      </c>
      <c r="F115" s="807" t="s">
        <v>67</v>
      </c>
      <c r="G115" s="807" t="s">
        <v>68</v>
      </c>
      <c r="H115" s="808" t="s">
        <v>363</v>
      </c>
      <c r="I115" s="809" t="s">
        <v>364</v>
      </c>
      <c r="J115" s="810" t="s">
        <v>365</v>
      </c>
      <c r="M115" s="172"/>
      <c r="N115" s="172"/>
      <c r="O115" s="256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88"/>
      <c r="AN115" s="183"/>
      <c r="AO115" s="167"/>
      <c r="AP115" s="166"/>
      <c r="AQ115" s="172"/>
      <c r="AR115" s="172"/>
      <c r="AS115" s="172"/>
      <c r="AT115" s="172"/>
      <c r="AU115" s="172"/>
      <c r="AV115" s="172"/>
      <c r="AW115" s="172"/>
      <c r="AX115" s="172"/>
      <c r="AY115" s="189"/>
      <c r="AZ115" s="189"/>
      <c r="BA115" s="189"/>
      <c r="BB115" s="189"/>
      <c r="BC115" s="172"/>
      <c r="BD115" s="172"/>
      <c r="BE115" s="172"/>
      <c r="BF115" s="257"/>
    </row>
    <row r="116" spans="2:58" ht="14.25" customHeight="1" thickBot="1">
      <c r="B116" s="811"/>
      <c r="C116" s="870"/>
      <c r="D116" s="871"/>
      <c r="E116" s="814" t="s">
        <v>5</v>
      </c>
      <c r="F116" s="814" t="s">
        <v>6</v>
      </c>
      <c r="G116" s="814" t="s">
        <v>7</v>
      </c>
      <c r="H116" s="815" t="s">
        <v>366</v>
      </c>
      <c r="I116" s="816" t="s">
        <v>367</v>
      </c>
      <c r="J116" s="817" t="s">
        <v>368</v>
      </c>
      <c r="K116" s="11"/>
      <c r="M116" s="313"/>
      <c r="N116" s="199"/>
      <c r="O116" s="1051"/>
      <c r="P116" s="199"/>
      <c r="Q116" s="199"/>
      <c r="R116" s="199"/>
      <c r="S116" s="353"/>
      <c r="T116" s="353"/>
      <c r="U116" s="1063"/>
      <c r="V116" s="199"/>
      <c r="W116" s="199"/>
      <c r="X116" s="353"/>
      <c r="Y116" s="199"/>
      <c r="Z116" s="199"/>
      <c r="AA116" s="199"/>
      <c r="AB116" s="199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83"/>
      <c r="AN116" s="183"/>
      <c r="AO116" s="167"/>
      <c r="AP116" s="171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90"/>
      <c r="BC116" s="172"/>
      <c r="BD116" s="182"/>
      <c r="BE116" s="353"/>
      <c r="BF116" s="353"/>
    </row>
    <row r="117" spans="2:58">
      <c r="B117" s="120"/>
      <c r="C117" s="274" t="s">
        <v>194</v>
      </c>
      <c r="D117" s="296"/>
      <c r="E117" s="819"/>
      <c r="F117" s="310"/>
      <c r="G117" s="310"/>
      <c r="H117" s="820"/>
      <c r="I117" s="880"/>
      <c r="J117" s="821"/>
      <c r="K117" s="11"/>
      <c r="L117" s="1193"/>
      <c r="M117" s="172"/>
      <c r="N117" s="172"/>
      <c r="O117" s="1051"/>
      <c r="P117" s="1051"/>
      <c r="Q117" s="1051"/>
      <c r="R117" s="1051"/>
      <c r="S117" s="1051"/>
      <c r="T117" s="1051"/>
      <c r="U117" s="1051"/>
      <c r="V117" s="1051"/>
      <c r="W117" s="1051"/>
      <c r="X117" s="1051"/>
      <c r="Y117" s="1051"/>
      <c r="Z117" s="1051"/>
      <c r="AA117" s="1051"/>
      <c r="AB117" s="1051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83"/>
      <c r="AO117" s="167"/>
      <c r="AP117" s="166"/>
      <c r="AQ117" s="311"/>
      <c r="AR117" s="949"/>
      <c r="AS117" s="166"/>
      <c r="AT117" s="1102"/>
      <c r="AU117" s="166"/>
      <c r="AV117" s="166"/>
      <c r="AW117" s="166"/>
      <c r="AX117" s="166"/>
      <c r="AY117" s="166"/>
      <c r="AZ117" s="166"/>
      <c r="BA117" s="172"/>
      <c r="BB117" s="183"/>
      <c r="BC117" s="167"/>
      <c r="BD117" s="166"/>
      <c r="BE117" s="353"/>
      <c r="BF117" s="353"/>
    </row>
    <row r="118" spans="2:58" ht="15.75">
      <c r="B118" s="875" t="s">
        <v>369</v>
      </c>
      <c r="C118" s="470" t="s">
        <v>424</v>
      </c>
      <c r="D118" s="1501">
        <v>250</v>
      </c>
      <c r="E118" s="1030">
        <v>2.0179999999999998</v>
      </c>
      <c r="F118" s="625">
        <v>7.58</v>
      </c>
      <c r="G118" s="625">
        <v>16.274999999999999</v>
      </c>
      <c r="H118" s="1888">
        <v>141.392</v>
      </c>
      <c r="I118" s="881">
        <v>3</v>
      </c>
      <c r="J118" s="823" t="s">
        <v>292</v>
      </c>
      <c r="K118" s="1769"/>
      <c r="L118" s="1193"/>
      <c r="M118" s="1061"/>
      <c r="N118" s="1101"/>
      <c r="O118" s="172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83"/>
      <c r="AN118" s="172"/>
      <c r="AO118" s="298"/>
      <c r="AP118" s="172"/>
      <c r="AQ118" s="166"/>
      <c r="AR118" s="166"/>
      <c r="AS118" s="166"/>
      <c r="AT118" s="1102"/>
      <c r="AU118" s="166"/>
      <c r="AV118" s="166"/>
      <c r="AW118" s="166"/>
      <c r="AX118" s="166"/>
      <c r="AY118" s="166"/>
      <c r="AZ118" s="166"/>
      <c r="BA118" s="172"/>
      <c r="BB118" s="183"/>
      <c r="BC118" s="177"/>
      <c r="BD118" s="177"/>
      <c r="BE118" s="353"/>
      <c r="BF118" s="353"/>
    </row>
    <row r="119" spans="2:58" ht="18" customHeight="1">
      <c r="B119" s="827" t="s">
        <v>370</v>
      </c>
      <c r="C119" s="402" t="s">
        <v>298</v>
      </c>
      <c r="D119" s="825" t="s">
        <v>553</v>
      </c>
      <c r="E119" s="882">
        <v>5.1020000000000003</v>
      </c>
      <c r="F119" s="648">
        <v>5.0999999999999996</v>
      </c>
      <c r="G119" s="882">
        <v>11.647</v>
      </c>
      <c r="H119" s="1888">
        <v>112.896</v>
      </c>
      <c r="I119" s="883">
        <v>19</v>
      </c>
      <c r="J119" s="826" t="s">
        <v>641</v>
      </c>
      <c r="K119" s="184"/>
      <c r="L119" s="1193"/>
      <c r="M119" s="183"/>
      <c r="N119" s="1051"/>
      <c r="O119" s="159"/>
      <c r="P119" s="184"/>
      <c r="Q119" s="184"/>
      <c r="R119" s="184"/>
      <c r="S119" s="301"/>
      <c r="T119" s="184"/>
      <c r="U119" s="654"/>
      <c r="V119" s="184"/>
      <c r="W119" s="184"/>
      <c r="X119" s="184"/>
      <c r="Y119" s="387"/>
      <c r="Z119" s="654"/>
      <c r="AA119" s="184"/>
      <c r="AB119" s="184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83"/>
      <c r="AN119" s="185"/>
      <c r="AO119" s="167"/>
      <c r="AP119" s="166"/>
      <c r="AQ119" s="166"/>
      <c r="AR119" s="949"/>
      <c r="AS119" s="166"/>
      <c r="AT119" s="1102"/>
      <c r="AU119" s="166"/>
      <c r="AV119" s="166"/>
      <c r="AW119" s="166"/>
      <c r="AX119" s="166"/>
      <c r="AY119" s="166"/>
      <c r="AZ119" s="166"/>
      <c r="BA119" s="172"/>
      <c r="BB119" s="183"/>
      <c r="BC119" s="167"/>
      <c r="BD119" s="166"/>
      <c r="BE119" s="166"/>
      <c r="BF119" s="166"/>
    </row>
    <row r="120" spans="2:58" ht="18" customHeight="1">
      <c r="B120" s="104"/>
      <c r="C120" s="832" t="s">
        <v>696</v>
      </c>
      <c r="D120" s="833">
        <v>60</v>
      </c>
      <c r="E120" s="377">
        <v>0.42</v>
      </c>
      <c r="F120" s="634">
        <v>0.06</v>
      </c>
      <c r="G120" s="634">
        <v>1.1399999999999999</v>
      </c>
      <c r="H120" s="1888">
        <v>6.78</v>
      </c>
      <c r="I120" s="883">
        <v>37</v>
      </c>
      <c r="J120" s="1770" t="s">
        <v>261</v>
      </c>
      <c r="K120" s="16"/>
      <c r="L120" s="1193"/>
      <c r="M120" s="183"/>
      <c r="N120" s="172"/>
      <c r="O120" s="159"/>
      <c r="P120" s="184"/>
      <c r="Q120" s="184"/>
      <c r="R120" s="184"/>
      <c r="S120" s="301"/>
      <c r="T120" s="184"/>
      <c r="U120" s="184"/>
      <c r="V120" s="184"/>
      <c r="W120" s="184"/>
      <c r="X120" s="184"/>
      <c r="Y120" s="184"/>
      <c r="Z120" s="184"/>
      <c r="AA120" s="184"/>
      <c r="AB120" s="196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83"/>
      <c r="AN120" s="297"/>
      <c r="AO120" s="378"/>
      <c r="AP120" s="171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72"/>
      <c r="BB120" s="183"/>
      <c r="BC120" s="167"/>
      <c r="BD120" s="166"/>
      <c r="BE120" s="166"/>
      <c r="BF120" s="166"/>
    </row>
    <row r="121" spans="2:58" ht="18" customHeight="1">
      <c r="B121" s="831" t="s">
        <v>13</v>
      </c>
      <c r="C121" s="1586" t="s">
        <v>684</v>
      </c>
      <c r="D121" s="1024">
        <v>180</v>
      </c>
      <c r="E121" s="882">
        <v>4.2300000000000004</v>
      </c>
      <c r="F121" s="648">
        <v>7.0890000000000004</v>
      </c>
      <c r="G121" s="882">
        <v>27.085000000000001</v>
      </c>
      <c r="H121" s="1891">
        <v>189.06100000000001</v>
      </c>
      <c r="I121" s="1771">
        <v>29</v>
      </c>
      <c r="J121" s="826" t="s">
        <v>701</v>
      </c>
      <c r="K121" s="11"/>
      <c r="L121" s="1193"/>
      <c r="M121" s="172"/>
      <c r="N121" s="298"/>
      <c r="O121" s="159"/>
      <c r="P121" s="184"/>
      <c r="Q121" s="184"/>
      <c r="R121" s="184"/>
      <c r="S121" s="301"/>
      <c r="T121" s="184"/>
      <c r="U121" s="184"/>
      <c r="V121" s="184"/>
      <c r="W121" s="184"/>
      <c r="X121" s="184"/>
      <c r="Y121" s="184"/>
      <c r="Z121" s="184"/>
      <c r="AA121" s="184"/>
      <c r="AB121" s="300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83"/>
      <c r="AN121" s="243"/>
      <c r="AO121" s="167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72"/>
      <c r="BB121" s="183"/>
      <c r="BC121" s="167"/>
      <c r="BD121" s="166"/>
      <c r="BE121" s="166"/>
      <c r="BF121" s="166"/>
    </row>
    <row r="122" spans="2:58" ht="15" customHeight="1">
      <c r="B122" s="104"/>
      <c r="C122" s="423" t="s">
        <v>190</v>
      </c>
      <c r="D122" s="833">
        <v>200</v>
      </c>
      <c r="E122" s="377">
        <v>1</v>
      </c>
      <c r="F122" s="634">
        <v>0</v>
      </c>
      <c r="G122" s="634">
        <v>20.92</v>
      </c>
      <c r="H122" s="1889">
        <v>87.68</v>
      </c>
      <c r="I122" s="1015">
        <v>48</v>
      </c>
      <c r="J122" s="834" t="s">
        <v>8</v>
      </c>
      <c r="K122" s="155"/>
      <c r="L122" s="1193"/>
      <c r="M122" s="185"/>
      <c r="N122" s="167"/>
      <c r="O122" s="159"/>
      <c r="P122" s="184"/>
      <c r="Q122" s="184"/>
      <c r="R122" s="184"/>
      <c r="S122" s="301"/>
      <c r="T122" s="184"/>
      <c r="U122" s="184"/>
      <c r="V122" s="184"/>
      <c r="W122" s="184"/>
      <c r="X122" s="184"/>
      <c r="Y122" s="184"/>
      <c r="Z122" s="184"/>
      <c r="AA122" s="184"/>
      <c r="AB122" s="300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83"/>
      <c r="AN122" s="172"/>
      <c r="AO122" s="298"/>
      <c r="AP122" s="172"/>
      <c r="AQ122" s="1097"/>
      <c r="AR122" s="1097"/>
      <c r="AS122" s="1097"/>
      <c r="AT122" s="1097"/>
      <c r="AU122" s="1097"/>
      <c r="AV122" s="1097"/>
      <c r="AW122" s="1097"/>
      <c r="AX122" s="1097"/>
      <c r="AY122" s="1097"/>
      <c r="AZ122" s="1097"/>
      <c r="BA122" s="172"/>
      <c r="BB122" s="183"/>
      <c r="BC122" s="167"/>
      <c r="BD122" s="166"/>
      <c r="BE122" s="166"/>
      <c r="BF122" s="166"/>
    </row>
    <row r="123" spans="2:58">
      <c r="B123" s="835" t="s">
        <v>380</v>
      </c>
      <c r="C123" s="832" t="s">
        <v>10</v>
      </c>
      <c r="D123" s="833">
        <v>40</v>
      </c>
      <c r="E123" s="377">
        <v>2.1070000000000002</v>
      </c>
      <c r="F123" s="634">
        <v>0.28000000000000003</v>
      </c>
      <c r="G123" s="634">
        <v>16.32</v>
      </c>
      <c r="H123" s="1691">
        <v>76.227999999999994</v>
      </c>
      <c r="I123" s="881">
        <v>44</v>
      </c>
      <c r="J123" s="834" t="s">
        <v>9</v>
      </c>
      <c r="K123" s="16"/>
      <c r="L123" s="1193"/>
      <c r="M123" s="187"/>
      <c r="N123" s="167"/>
      <c r="O123" s="159"/>
      <c r="P123" s="184"/>
      <c r="Q123" s="184"/>
      <c r="R123" s="184"/>
      <c r="S123" s="301"/>
      <c r="T123" s="184"/>
      <c r="U123" s="184"/>
      <c r="V123" s="184"/>
      <c r="W123" s="184"/>
      <c r="X123" s="184"/>
      <c r="Y123" s="184"/>
      <c r="Z123" s="184"/>
      <c r="AA123" s="184"/>
      <c r="AB123" s="300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83"/>
      <c r="AN123" s="183"/>
      <c r="AO123" s="167"/>
      <c r="AP123" s="156"/>
      <c r="AQ123" s="184"/>
      <c r="AR123" s="184"/>
      <c r="AS123" s="654"/>
      <c r="AT123" s="301"/>
      <c r="AU123" s="184"/>
      <c r="AV123" s="652"/>
      <c r="AW123" s="300"/>
      <c r="AX123" s="300"/>
      <c r="AY123" s="300"/>
      <c r="AZ123" s="300"/>
      <c r="BA123" s="300"/>
      <c r="BB123" s="300"/>
      <c r="BC123" s="300"/>
      <c r="BD123" s="172"/>
      <c r="BE123" s="166"/>
      <c r="BF123" s="166"/>
    </row>
    <row r="124" spans="2:58" ht="19.5" customHeight="1">
      <c r="B124" s="104"/>
      <c r="C124" s="675" t="s">
        <v>311</v>
      </c>
      <c r="D124" s="932">
        <v>40</v>
      </c>
      <c r="E124" s="1664">
        <v>2.2599999999999998</v>
      </c>
      <c r="F124" s="1665">
        <v>0.48</v>
      </c>
      <c r="G124" s="1665">
        <v>16.739999999999998</v>
      </c>
      <c r="H124" s="1888">
        <v>80.319999999999993</v>
      </c>
      <c r="I124" s="883">
        <v>45</v>
      </c>
      <c r="J124" s="826" t="s">
        <v>9</v>
      </c>
      <c r="K124" s="159"/>
      <c r="L124" s="1193"/>
      <c r="M124" s="183"/>
      <c r="N124" s="167"/>
      <c r="O124" s="159"/>
      <c r="P124" s="184"/>
      <c r="Q124" s="184"/>
      <c r="R124" s="184"/>
      <c r="S124" s="301"/>
      <c r="T124" s="184"/>
      <c r="U124" s="184"/>
      <c r="V124" s="184"/>
      <c r="W124" s="184"/>
      <c r="X124" s="184"/>
      <c r="Y124" s="184"/>
      <c r="Z124" s="184"/>
      <c r="AA124" s="184"/>
      <c r="AB124" s="300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87"/>
      <c r="AN124" s="297"/>
      <c r="AO124" s="171"/>
      <c r="AP124" s="156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2"/>
      <c r="BB124" s="172"/>
      <c r="BC124" s="172"/>
      <c r="BD124" s="172"/>
      <c r="BE124" s="166"/>
      <c r="BF124" s="166"/>
    </row>
    <row r="125" spans="2:58" ht="16.5" thickBot="1">
      <c r="B125" s="104"/>
      <c r="C125" s="837" t="s">
        <v>275</v>
      </c>
      <c r="D125" s="838">
        <v>105</v>
      </c>
      <c r="E125" s="325">
        <v>0.42</v>
      </c>
      <c r="F125" s="326">
        <v>0.42</v>
      </c>
      <c r="G125" s="327">
        <v>10.29</v>
      </c>
      <c r="H125" s="1894">
        <v>46.62</v>
      </c>
      <c r="I125" s="860">
        <v>47</v>
      </c>
      <c r="J125" s="861" t="s">
        <v>11</v>
      </c>
      <c r="K125" s="159"/>
      <c r="L125" s="1193"/>
      <c r="M125" s="183"/>
      <c r="N125" s="167"/>
      <c r="O125" s="172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88"/>
      <c r="AN125" s="187"/>
      <c r="AO125" s="167"/>
      <c r="AP125" s="159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90"/>
      <c r="BC125" s="172"/>
      <c r="BD125" s="172"/>
      <c r="BE125" s="166"/>
      <c r="BF125" s="166"/>
    </row>
    <row r="126" spans="2:58">
      <c r="B126" s="840" t="s">
        <v>372</v>
      </c>
      <c r="D126" s="241"/>
      <c r="E126" s="841">
        <f>SUM(E118:E125)</f>
        <v>17.557000000000002</v>
      </c>
      <c r="F126" s="842">
        <f>SUM(F118:F125)</f>
        <v>21.009000000000004</v>
      </c>
      <c r="G126" s="843">
        <f>SUM(G118:G125)</f>
        <v>120.417</v>
      </c>
      <c r="H126" s="844">
        <f>SUM(H118:H125)</f>
        <v>740.97699999999998</v>
      </c>
      <c r="I126" s="866" t="s">
        <v>373</v>
      </c>
      <c r="J126" s="846"/>
      <c r="K126" s="159"/>
      <c r="L126" s="1193"/>
      <c r="M126" s="184"/>
      <c r="N126" s="166"/>
      <c r="O126" s="159"/>
      <c r="P126" s="184"/>
      <c r="Q126" s="184"/>
      <c r="R126" s="184"/>
      <c r="S126" s="301"/>
      <c r="T126" s="184"/>
      <c r="U126" s="184"/>
      <c r="V126" s="184"/>
      <c r="W126" s="184"/>
      <c r="X126" s="184"/>
      <c r="Y126" s="387"/>
      <c r="Z126" s="184"/>
      <c r="AA126" s="184"/>
      <c r="AB126" s="300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59"/>
      <c r="AN126" s="187"/>
      <c r="AO126" s="167"/>
      <c r="AP126" s="166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86"/>
      <c r="BC126" s="167"/>
      <c r="BD126" s="166"/>
      <c r="BE126" s="353"/>
      <c r="BF126" s="353"/>
    </row>
    <row r="127" spans="2:58" ht="16.5" thickBot="1">
      <c r="B127" s="107"/>
      <c r="E127" s="847"/>
      <c r="F127" s="848"/>
      <c r="G127" s="849"/>
      <c r="H127" s="850"/>
      <c r="I127" s="851" t="s">
        <v>374</v>
      </c>
      <c r="J127" s="852">
        <f>D118+D120+D121+D122+D123+D124+D125+100+20</f>
        <v>995</v>
      </c>
      <c r="K127" s="11"/>
      <c r="L127" s="1193"/>
      <c r="M127" s="186"/>
      <c r="N127" s="167"/>
      <c r="O127" s="156"/>
      <c r="P127" s="184"/>
      <c r="Q127" s="184"/>
      <c r="R127" s="184"/>
      <c r="S127" s="301"/>
      <c r="T127" s="184"/>
      <c r="U127" s="184"/>
      <c r="V127" s="654"/>
      <c r="W127" s="184"/>
      <c r="X127" s="184"/>
      <c r="Y127" s="184"/>
      <c r="Z127" s="184"/>
      <c r="AA127" s="184"/>
      <c r="AB127" s="300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83"/>
      <c r="AN127" s="343"/>
      <c r="AO127" s="343"/>
      <c r="AP127" s="343"/>
      <c r="AQ127" s="313"/>
      <c r="AR127" s="1058"/>
      <c r="AS127" s="343"/>
      <c r="AT127" s="313"/>
      <c r="AU127" s="313"/>
      <c r="AV127" s="343"/>
      <c r="AW127" s="1059"/>
      <c r="AX127" s="343"/>
      <c r="AY127" s="343"/>
      <c r="AZ127" s="172"/>
      <c r="BA127" s="199"/>
      <c r="BB127" s="184"/>
      <c r="BC127" s="167"/>
      <c r="BD127" s="166"/>
      <c r="BE127" s="353"/>
      <c r="BF127" s="353"/>
    </row>
    <row r="128" spans="2:58" ht="13.5" customHeight="1">
      <c r="B128" s="104"/>
      <c r="C128" s="273" t="s">
        <v>195</v>
      </c>
      <c r="D128" s="120"/>
      <c r="E128" s="66"/>
      <c r="F128" s="853"/>
      <c r="G128" s="853"/>
      <c r="H128" s="854"/>
      <c r="I128" s="855"/>
      <c r="J128" s="855"/>
      <c r="K128" s="156"/>
      <c r="L128" s="1193"/>
      <c r="M128" s="172"/>
      <c r="N128" s="298"/>
      <c r="O128" s="159"/>
      <c r="P128" s="184"/>
      <c r="Q128" s="654"/>
      <c r="R128" s="184"/>
      <c r="S128" s="301"/>
      <c r="T128" s="184"/>
      <c r="U128" s="184"/>
      <c r="V128" s="184"/>
      <c r="W128" s="184"/>
      <c r="X128" s="184"/>
      <c r="Y128" s="184"/>
      <c r="Z128" s="387"/>
      <c r="AA128" s="184"/>
      <c r="AB128" s="300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83"/>
      <c r="AN128" s="343"/>
      <c r="AO128" s="343"/>
      <c r="AP128" s="343"/>
      <c r="AQ128" s="343"/>
      <c r="AR128" s="343"/>
      <c r="AS128" s="343"/>
      <c r="AT128" s="343"/>
      <c r="AU128" s="343"/>
      <c r="AV128" s="343"/>
      <c r="AW128" s="343"/>
      <c r="AX128" s="343"/>
      <c r="AY128" s="343"/>
      <c r="AZ128" s="172"/>
      <c r="BA128" s="172"/>
      <c r="BB128" s="183"/>
      <c r="BC128" s="167"/>
      <c r="BD128" s="166"/>
      <c r="BE128" s="172"/>
      <c r="BF128" s="166"/>
    </row>
    <row r="129" spans="2:58" ht="18" customHeight="1">
      <c r="B129" s="104"/>
      <c r="C129" s="423" t="s">
        <v>449</v>
      </c>
      <c r="D129" s="488">
        <v>200</v>
      </c>
      <c r="E129" s="377">
        <v>2.82</v>
      </c>
      <c r="F129" s="634">
        <v>3.45</v>
      </c>
      <c r="G129" s="634">
        <v>16.652999999999999</v>
      </c>
      <c r="H129" s="1891">
        <v>108.94199999999999</v>
      </c>
      <c r="I129" s="878">
        <v>54</v>
      </c>
      <c r="J129" s="834" t="s">
        <v>450</v>
      </c>
      <c r="K129" s="184"/>
      <c r="L129" s="1193"/>
      <c r="M129" s="183"/>
      <c r="N129" s="167"/>
      <c r="O129" s="166"/>
      <c r="P129" s="1098"/>
      <c r="Q129" s="1098"/>
      <c r="R129" s="1098"/>
      <c r="S129" s="1099"/>
      <c r="T129" s="1098"/>
      <c r="U129" s="1099"/>
      <c r="V129" s="1099"/>
      <c r="W129" s="1098"/>
      <c r="X129" s="1100"/>
      <c r="Y129" s="1099"/>
      <c r="Z129" s="1099"/>
      <c r="AA129" s="1098"/>
      <c r="AB129" s="1098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83"/>
      <c r="AN129" s="172"/>
      <c r="AO129" s="172"/>
      <c r="AP129" s="172"/>
      <c r="AQ129" s="313"/>
      <c r="AR129" s="313"/>
      <c r="AS129" s="172"/>
      <c r="AT129" s="313"/>
      <c r="AU129" s="313"/>
      <c r="AV129" s="172"/>
      <c r="AW129" s="167"/>
      <c r="AX129" s="172"/>
      <c r="AY129" s="172"/>
      <c r="AZ129" s="172"/>
      <c r="BA129" s="172"/>
      <c r="BB129" s="183"/>
      <c r="BC129" s="167"/>
      <c r="BD129" s="171"/>
      <c r="BE129" s="172"/>
      <c r="BF129" s="166"/>
    </row>
    <row r="130" spans="2:58" ht="13.5" customHeight="1">
      <c r="B130" s="104"/>
      <c r="C130" s="533" t="s">
        <v>295</v>
      </c>
      <c r="D130" s="825" t="s">
        <v>551</v>
      </c>
      <c r="E130" s="1772">
        <v>18.274999999999999</v>
      </c>
      <c r="F130" s="648">
        <v>15.815</v>
      </c>
      <c r="G130" s="882">
        <v>20.309999999999999</v>
      </c>
      <c r="H130" s="1888">
        <v>296.67500000000001</v>
      </c>
      <c r="I130" s="883">
        <v>38</v>
      </c>
      <c r="J130" s="826" t="s">
        <v>14</v>
      </c>
      <c r="K130" s="256"/>
      <c r="L130" s="1193"/>
      <c r="M130" s="297"/>
      <c r="N130" s="378"/>
      <c r="O130" s="172"/>
      <c r="P130" s="1081"/>
      <c r="Q130" s="1081"/>
      <c r="R130" s="1049"/>
      <c r="S130" s="1049"/>
      <c r="T130" s="1082"/>
      <c r="U130" s="1049"/>
      <c r="V130" s="1049"/>
      <c r="W130" s="1083"/>
      <c r="X130" s="1049"/>
      <c r="Y130" s="1049"/>
      <c r="Z130" s="1049"/>
      <c r="AA130" s="1083"/>
      <c r="AB130" s="1084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87"/>
      <c r="AN130" s="1064"/>
      <c r="AO130" s="1065"/>
      <c r="AP130" s="1066"/>
      <c r="AQ130" s="1067"/>
      <c r="AR130" s="1068"/>
      <c r="AS130" s="1068"/>
      <c r="AT130" s="1068"/>
      <c r="AU130" s="1068"/>
      <c r="AV130" s="1068"/>
      <c r="AW130" s="1068"/>
      <c r="AX130" s="1064"/>
      <c r="AY130" s="1064"/>
      <c r="AZ130" s="1069"/>
      <c r="BA130" s="172"/>
      <c r="BB130" s="183"/>
      <c r="BC130" s="167"/>
      <c r="BD130" s="166"/>
      <c r="BE130" s="166"/>
      <c r="BF130" s="166"/>
    </row>
    <row r="131" spans="2:58" ht="15.75" customHeight="1" thickBot="1">
      <c r="B131" s="107"/>
      <c r="C131" s="279" t="s">
        <v>296</v>
      </c>
      <c r="D131" s="884"/>
      <c r="E131" s="1175">
        <v>2.1419999999999999</v>
      </c>
      <c r="F131" s="630">
        <v>1.5</v>
      </c>
      <c r="G131" s="631">
        <v>15.06</v>
      </c>
      <c r="H131" s="1889">
        <v>82.308000000000007</v>
      </c>
      <c r="I131" s="885"/>
      <c r="J131" s="886"/>
      <c r="M131" s="243"/>
      <c r="N131" s="167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59"/>
      <c r="AN131" s="359"/>
      <c r="AO131" s="359"/>
      <c r="AP131" s="359"/>
      <c r="AQ131" s="1070"/>
      <c r="AR131" s="359"/>
      <c r="AS131" s="359"/>
      <c r="AT131" s="359"/>
      <c r="AU131" s="359"/>
      <c r="AV131" s="359"/>
      <c r="AW131" s="359"/>
      <c r="AX131" s="359"/>
      <c r="AY131" s="359"/>
      <c r="AZ131" s="359"/>
      <c r="BA131" s="172"/>
      <c r="BB131" s="183"/>
      <c r="BC131" s="167"/>
      <c r="BD131" s="166"/>
      <c r="BE131" s="166"/>
      <c r="BF131" s="166"/>
    </row>
    <row r="132" spans="2:58" ht="15.75" thickBot="1">
      <c r="B132" s="862" t="s">
        <v>375</v>
      </c>
      <c r="C132" s="44"/>
      <c r="D132" s="56"/>
      <c r="E132" s="863">
        <f>SUM(E129:E131)</f>
        <v>23.236999999999998</v>
      </c>
      <c r="F132" s="842">
        <f>SUM(F129:F131)</f>
        <v>20.765000000000001</v>
      </c>
      <c r="G132" s="864">
        <f>SUM(G129:G131)</f>
        <v>52.022999999999996</v>
      </c>
      <c r="H132" s="865">
        <f>SUM(H129:H131)</f>
        <v>487.92500000000001</v>
      </c>
      <c r="I132" s="866" t="s">
        <v>373</v>
      </c>
      <c r="J132" s="846"/>
      <c r="K132" s="53"/>
      <c r="L132" s="53"/>
      <c r="M132" s="154"/>
      <c r="N132" s="1078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83"/>
      <c r="AN132" s="184"/>
      <c r="AO132" s="184"/>
      <c r="AP132" s="184"/>
      <c r="AQ132" s="301"/>
      <c r="AR132" s="184"/>
      <c r="AS132" s="184"/>
      <c r="AT132" s="184"/>
      <c r="AU132" s="184"/>
      <c r="AV132" s="184"/>
      <c r="AW132" s="387"/>
      <c r="AX132" s="184"/>
      <c r="AY132" s="184"/>
      <c r="AZ132" s="300"/>
      <c r="BA132" s="172"/>
      <c r="BB132" s="187"/>
      <c r="BC132" s="167"/>
      <c r="BD132" s="166"/>
      <c r="BE132" s="172"/>
      <c r="BF132" s="166"/>
    </row>
    <row r="133" spans="2:58" ht="13.5" customHeight="1" thickBot="1">
      <c r="B133" s="43"/>
      <c r="C133" s="44" t="s">
        <v>227</v>
      </c>
      <c r="D133" s="45"/>
      <c r="E133" s="249">
        <f>E126+E132</f>
        <v>40.793999999999997</v>
      </c>
      <c r="F133" s="151">
        <f>F126+F132</f>
        <v>41.774000000000001</v>
      </c>
      <c r="G133" s="151">
        <f>G126+G132</f>
        <v>172.44</v>
      </c>
      <c r="H133" s="415">
        <f>H126+H132</f>
        <v>1228.902</v>
      </c>
      <c r="I133" s="867" t="s">
        <v>376</v>
      </c>
      <c r="J133" s="868">
        <f>D129+170+30</f>
        <v>400</v>
      </c>
      <c r="K133" s="5"/>
      <c r="L133" s="5"/>
      <c r="M133" s="172"/>
      <c r="N133" s="1080"/>
      <c r="O133" s="159"/>
      <c r="P133" s="199"/>
      <c r="Q133" s="199"/>
      <c r="R133" s="199"/>
      <c r="S133" s="353"/>
      <c r="T133" s="353"/>
      <c r="U133" s="1063"/>
      <c r="V133" s="199"/>
      <c r="W133" s="199"/>
      <c r="X133" s="353"/>
      <c r="Y133" s="199"/>
      <c r="Z133" s="199"/>
      <c r="AA133" s="199"/>
      <c r="AB133" s="199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90"/>
      <c r="AN133" s="1092"/>
      <c r="AO133" s="1092"/>
      <c r="AP133" s="1092"/>
      <c r="AQ133" s="1104"/>
      <c r="AR133" s="1092"/>
      <c r="AS133" s="1092"/>
      <c r="AT133" s="1092"/>
      <c r="AU133" s="1092"/>
      <c r="AV133" s="1093"/>
      <c r="AW133" s="1093"/>
      <c r="AX133" s="1092"/>
      <c r="AY133" s="1092"/>
      <c r="AZ133" s="1092"/>
      <c r="BA133" s="172"/>
      <c r="BB133" s="172"/>
      <c r="BC133" s="172"/>
      <c r="BD133" s="172"/>
      <c r="BE133" s="172"/>
      <c r="BF133" s="166"/>
    </row>
    <row r="134" spans="2:58" ht="15" customHeight="1" thickBot="1">
      <c r="B134" s="46"/>
      <c r="C134" s="47" t="s">
        <v>12</v>
      </c>
      <c r="D134" s="48"/>
      <c r="E134" s="1174">
        <v>40.5</v>
      </c>
      <c r="F134" s="412">
        <v>41.4</v>
      </c>
      <c r="G134" s="412">
        <v>172.35</v>
      </c>
      <c r="H134" s="1173">
        <v>1224</v>
      </c>
      <c r="I134" s="851" t="s">
        <v>377</v>
      </c>
      <c r="J134" s="869"/>
      <c r="K134" s="1176"/>
      <c r="L134" s="1176"/>
      <c r="M134" s="1176"/>
      <c r="N134" s="172"/>
      <c r="O134" s="1051"/>
      <c r="P134" s="1051"/>
      <c r="Q134" s="1051"/>
      <c r="R134" s="1051"/>
      <c r="S134" s="1051"/>
      <c r="T134" s="1051"/>
      <c r="U134" s="1051"/>
      <c r="V134" s="1051"/>
      <c r="W134" s="1051"/>
      <c r="X134" s="1051"/>
      <c r="Y134" s="1051"/>
      <c r="Z134" s="1051"/>
      <c r="AA134" s="1051"/>
      <c r="AB134" s="1051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96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82"/>
      <c r="BD134" s="172"/>
      <c r="BE134" s="1097"/>
      <c r="BF134" s="166"/>
    </row>
    <row r="135" spans="2:58" ht="14.25" customHeight="1">
      <c r="E135" s="1025"/>
      <c r="F135" s="1025"/>
      <c r="G135" s="1025"/>
      <c r="M135" s="1061"/>
      <c r="N135" s="1103"/>
      <c r="O135" s="172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83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059"/>
      <c r="AX135" s="172"/>
      <c r="AY135" s="1059"/>
      <c r="AZ135" s="172"/>
      <c r="BA135" s="172"/>
      <c r="BB135" s="172"/>
      <c r="BC135" s="182"/>
      <c r="BD135" s="172"/>
      <c r="BE135" s="166"/>
      <c r="BF135" s="166"/>
    </row>
    <row r="136" spans="2:58" ht="18" customHeight="1" thickBot="1">
      <c r="E136" s="1025"/>
      <c r="F136" s="1025"/>
      <c r="G136" s="1025"/>
      <c r="H136" s="1025"/>
      <c r="N136" s="1051"/>
      <c r="O136" s="156"/>
      <c r="P136" s="652"/>
      <c r="Q136" s="1105"/>
      <c r="R136" s="652"/>
      <c r="S136" s="301"/>
      <c r="T136" s="652"/>
      <c r="U136" s="652"/>
      <c r="V136" s="1105"/>
      <c r="W136" s="1106"/>
      <c r="X136" s="652"/>
      <c r="Y136" s="1106"/>
      <c r="Z136" s="652"/>
      <c r="AA136" s="652"/>
      <c r="AB136" s="300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83"/>
      <c r="AN136" s="172"/>
      <c r="AO136" s="172"/>
      <c r="AP136" s="172"/>
      <c r="AQ136" s="1107"/>
      <c r="AR136" s="172"/>
      <c r="AS136" s="172"/>
      <c r="AT136" s="172"/>
      <c r="AU136" s="172"/>
      <c r="AV136" s="172"/>
      <c r="AW136" s="172"/>
      <c r="AX136" s="172"/>
      <c r="AY136" s="1059"/>
      <c r="AZ136" s="172"/>
      <c r="BA136" s="172"/>
      <c r="BB136" s="172"/>
      <c r="BC136" s="172"/>
      <c r="BD136" s="189"/>
      <c r="BE136" s="189"/>
      <c r="BF136" s="189"/>
    </row>
    <row r="137" spans="2:58" ht="18.75" customHeight="1" thickBot="1">
      <c r="B137" s="1194" t="s">
        <v>353</v>
      </c>
      <c r="C137" s="1195"/>
      <c r="D137" s="1196" t="s">
        <v>354</v>
      </c>
      <c r="E137" s="726" t="s">
        <v>355</v>
      </c>
      <c r="F137" s="726"/>
      <c r="G137" s="726"/>
      <c r="H137" s="801" t="s">
        <v>356</v>
      </c>
      <c r="I137" s="802" t="s">
        <v>357</v>
      </c>
      <c r="J137" s="803" t="s">
        <v>358</v>
      </c>
      <c r="N137" s="167"/>
      <c r="O137" s="159"/>
      <c r="P137" s="184"/>
      <c r="Q137" s="184"/>
      <c r="R137" s="184"/>
      <c r="S137" s="301"/>
      <c r="T137" s="184"/>
      <c r="U137" s="184"/>
      <c r="V137" s="184"/>
      <c r="W137" s="184"/>
      <c r="X137" s="184"/>
      <c r="Y137" s="387"/>
      <c r="Z137" s="184"/>
      <c r="AA137" s="184"/>
      <c r="AB137" s="300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83"/>
      <c r="AN137" s="183"/>
      <c r="AO137" s="167"/>
      <c r="AP137" s="167"/>
      <c r="AQ137" s="166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</row>
    <row r="138" spans="2:58" ht="17.25" customHeight="1">
      <c r="B138" s="1200" t="s">
        <v>359</v>
      </c>
      <c r="C138" s="1201" t="s">
        <v>360</v>
      </c>
      <c r="D138" s="1202" t="s">
        <v>361</v>
      </c>
      <c r="E138" s="807" t="s">
        <v>362</v>
      </c>
      <c r="F138" s="807" t="s">
        <v>67</v>
      </c>
      <c r="G138" s="807" t="s">
        <v>68</v>
      </c>
      <c r="H138" s="808" t="s">
        <v>363</v>
      </c>
      <c r="I138" s="809" t="s">
        <v>364</v>
      </c>
      <c r="J138" s="810" t="s">
        <v>365</v>
      </c>
      <c r="N138" s="167"/>
      <c r="O138" s="166"/>
      <c r="P138" s="300"/>
      <c r="Q138" s="1074"/>
      <c r="R138" s="300"/>
      <c r="S138" s="301"/>
      <c r="T138" s="300"/>
      <c r="U138" s="300"/>
      <c r="V138" s="245"/>
      <c r="W138" s="1074"/>
      <c r="X138" s="300"/>
      <c r="Y138" s="245"/>
      <c r="Z138" s="300"/>
      <c r="AA138" s="1075"/>
      <c r="AB138" s="300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84"/>
      <c r="AN138" s="188"/>
      <c r="AO138" s="167"/>
      <c r="AP138" s="182"/>
      <c r="AQ138" s="301"/>
      <c r="AR138" s="300"/>
      <c r="AS138" s="300"/>
      <c r="AT138" s="300"/>
      <c r="AU138" s="300"/>
      <c r="AV138" s="300"/>
      <c r="AW138" s="300"/>
      <c r="AX138" s="300"/>
      <c r="AY138" s="300"/>
      <c r="AZ138" s="300"/>
      <c r="BA138" s="172"/>
      <c r="BB138" s="172"/>
      <c r="BC138" s="172"/>
      <c r="BD138" s="172"/>
      <c r="BE138" s="172"/>
      <c r="BF138" s="172"/>
    </row>
    <row r="139" spans="2:58" ht="18" customHeight="1" thickBot="1">
      <c r="B139" s="1513"/>
      <c r="C139" s="1514"/>
      <c r="D139" s="1515"/>
      <c r="E139" s="814" t="s">
        <v>5</v>
      </c>
      <c r="F139" s="814" t="s">
        <v>6</v>
      </c>
      <c r="G139" s="814" t="s">
        <v>7</v>
      </c>
      <c r="H139" s="815" t="s">
        <v>366</v>
      </c>
      <c r="I139" s="816" t="s">
        <v>367</v>
      </c>
      <c r="J139" s="817" t="s">
        <v>368</v>
      </c>
      <c r="M139" s="183"/>
      <c r="N139" s="167"/>
      <c r="O139" s="256"/>
      <c r="P139" s="184"/>
      <c r="Q139" s="184"/>
      <c r="R139" s="654"/>
      <c r="S139" s="301"/>
      <c r="T139" s="184"/>
      <c r="U139" s="300"/>
      <c r="V139" s="300"/>
      <c r="W139" s="300"/>
      <c r="X139" s="300"/>
      <c r="Y139" s="300"/>
      <c r="Z139" s="300"/>
      <c r="AA139" s="300"/>
      <c r="AB139" s="300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84"/>
      <c r="AN139" s="196"/>
      <c r="AO139" s="180"/>
      <c r="AP139" s="171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99"/>
      <c r="BA139" s="172"/>
      <c r="BB139" s="172"/>
      <c r="BC139" s="172"/>
      <c r="BD139" s="177"/>
      <c r="BE139" s="177"/>
      <c r="BF139" s="172"/>
    </row>
    <row r="140" spans="2:58" ht="17.25" customHeight="1">
      <c r="B140" s="120"/>
      <c r="C140" s="274" t="s">
        <v>194</v>
      </c>
      <c r="D140" s="296"/>
      <c r="E140" s="819"/>
      <c r="F140" s="310"/>
      <c r="G140" s="310"/>
      <c r="H140" s="820"/>
      <c r="I140" s="872"/>
      <c r="J140" s="873"/>
      <c r="M140" s="183"/>
      <c r="N140" s="167"/>
      <c r="O140" s="159"/>
      <c r="P140" s="184"/>
      <c r="Q140" s="184"/>
      <c r="R140" s="184"/>
      <c r="S140" s="301"/>
      <c r="T140" s="1077"/>
      <c r="U140" s="654"/>
      <c r="V140" s="654"/>
      <c r="W140" s="654"/>
      <c r="X140" s="654"/>
      <c r="Y140" s="654"/>
      <c r="Z140" s="654"/>
      <c r="AA140" s="654"/>
      <c r="AB140" s="300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59"/>
      <c r="AN140" s="183"/>
      <c r="AO140" s="167"/>
      <c r="AP140" s="166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7"/>
      <c r="BE140" s="172"/>
      <c r="BF140" s="172"/>
    </row>
    <row r="141" spans="2:58" ht="17.25" customHeight="1">
      <c r="B141" s="875" t="s">
        <v>369</v>
      </c>
      <c r="C141" s="470" t="s">
        <v>177</v>
      </c>
      <c r="D141" s="833">
        <v>250</v>
      </c>
      <c r="E141" s="636">
        <v>7.8849999999999998</v>
      </c>
      <c r="F141" s="634">
        <v>10.462999999999999</v>
      </c>
      <c r="G141" s="634">
        <v>29.100999999999999</v>
      </c>
      <c r="H141" s="1895">
        <v>242.11099999999999</v>
      </c>
      <c r="I141" s="828">
        <v>4</v>
      </c>
      <c r="J141" s="829" t="s">
        <v>175</v>
      </c>
      <c r="K141" s="50"/>
      <c r="M141" s="172"/>
      <c r="N141" s="167"/>
      <c r="O141" s="159"/>
      <c r="P141" s="184"/>
      <c r="Q141" s="184"/>
      <c r="R141" s="184"/>
      <c r="S141" s="301"/>
      <c r="T141" s="184"/>
      <c r="U141" s="184"/>
      <c r="V141" s="184"/>
      <c r="W141" s="184"/>
      <c r="X141" s="184"/>
      <c r="Y141" s="184"/>
      <c r="Z141" s="184"/>
      <c r="AA141" s="184"/>
      <c r="AB141" s="300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67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</row>
    <row r="142" spans="2:58" ht="14.25" customHeight="1">
      <c r="B142" s="827" t="s">
        <v>370</v>
      </c>
      <c r="C142" s="832" t="s">
        <v>696</v>
      </c>
      <c r="D142" s="833">
        <v>60</v>
      </c>
      <c r="E142" s="377">
        <v>0.42</v>
      </c>
      <c r="F142" s="634">
        <v>0.06</v>
      </c>
      <c r="G142" s="634">
        <v>1.1399999999999999</v>
      </c>
      <c r="H142" s="1883">
        <v>6.78</v>
      </c>
      <c r="I142" s="883">
        <v>37</v>
      </c>
      <c r="J142" s="889" t="s">
        <v>261</v>
      </c>
      <c r="K142" s="11"/>
      <c r="M142" s="183"/>
      <c r="N142" s="167"/>
      <c r="O142" s="159"/>
      <c r="P142" s="184"/>
      <c r="Q142" s="184"/>
      <c r="R142" s="184"/>
      <c r="S142" s="301"/>
      <c r="T142" s="184"/>
      <c r="U142" s="184"/>
      <c r="V142" s="184"/>
      <c r="W142" s="184"/>
      <c r="X142" s="184"/>
      <c r="Y142" s="184"/>
      <c r="Z142" s="184"/>
      <c r="AA142" s="184"/>
      <c r="AB142" s="300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83"/>
      <c r="AO142" s="177"/>
      <c r="AP142" s="170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108"/>
      <c r="BE142" s="343"/>
      <c r="BF142" s="343"/>
    </row>
    <row r="143" spans="2:58" ht="18.75" customHeight="1">
      <c r="B143" s="104"/>
      <c r="C143" s="832" t="s">
        <v>239</v>
      </c>
      <c r="D143" s="833" t="s">
        <v>552</v>
      </c>
      <c r="E143" s="377">
        <v>16.812999999999999</v>
      </c>
      <c r="F143" s="634">
        <v>21.800999999999998</v>
      </c>
      <c r="G143" s="634">
        <v>24.052</v>
      </c>
      <c r="H143" s="1892">
        <v>359.66899999999998</v>
      </c>
      <c r="I143" s="380">
        <v>20</v>
      </c>
      <c r="J143" s="834" t="s">
        <v>238</v>
      </c>
      <c r="K143" s="1769"/>
      <c r="M143" s="183"/>
      <c r="N143" s="167"/>
      <c r="O143" s="159"/>
      <c r="P143" s="184"/>
      <c r="Q143" s="654"/>
      <c r="R143" s="184"/>
      <c r="S143" s="301"/>
      <c r="T143" s="184"/>
      <c r="U143" s="184"/>
      <c r="V143" s="184"/>
      <c r="W143" s="184"/>
      <c r="X143" s="184"/>
      <c r="Y143" s="184"/>
      <c r="Z143" s="387"/>
      <c r="AA143" s="184"/>
      <c r="AB143" s="300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96"/>
      <c r="AO143" s="180"/>
      <c r="AP143" s="653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7"/>
      <c r="BF143" s="172"/>
    </row>
    <row r="144" spans="2:58" ht="18" customHeight="1">
      <c r="B144" s="831" t="s">
        <v>13</v>
      </c>
      <c r="C144" s="1643" t="s">
        <v>631</v>
      </c>
      <c r="D144" s="833">
        <v>200</v>
      </c>
      <c r="E144" s="377">
        <v>0.63200000000000001</v>
      </c>
      <c r="F144" s="634">
        <v>0.27400000000000002</v>
      </c>
      <c r="G144" s="634">
        <v>28.64</v>
      </c>
      <c r="H144" s="1691">
        <v>119.554</v>
      </c>
      <c r="I144" s="881">
        <v>49</v>
      </c>
      <c r="J144" s="834" t="s">
        <v>600</v>
      </c>
      <c r="K144" s="16"/>
      <c r="M144" s="184"/>
      <c r="N144" s="298"/>
      <c r="O144" s="172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87"/>
      <c r="AO144" s="167"/>
      <c r="AP144" s="159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</row>
    <row r="145" spans="2:58" ht="18.75" customHeight="1">
      <c r="B145" s="835" t="s">
        <v>381</v>
      </c>
      <c r="C145" s="521" t="s">
        <v>10</v>
      </c>
      <c r="D145" s="833">
        <v>60</v>
      </c>
      <c r="E145" s="377">
        <v>3.15</v>
      </c>
      <c r="F145" s="634">
        <v>0.42599999999999999</v>
      </c>
      <c r="G145" s="650">
        <v>24.48</v>
      </c>
      <c r="H145" s="1892">
        <v>114.354</v>
      </c>
      <c r="I145" s="836">
        <v>44</v>
      </c>
      <c r="J145" s="834" t="s">
        <v>9</v>
      </c>
      <c r="K145" s="11"/>
      <c r="M145" s="185"/>
      <c r="N145" s="167"/>
      <c r="O145" s="1050"/>
      <c r="P145" s="184"/>
      <c r="Q145" s="184"/>
      <c r="R145" s="184"/>
      <c r="S145" s="301"/>
      <c r="T145" s="184"/>
      <c r="U145" s="184"/>
      <c r="V145" s="184"/>
      <c r="W145" s="184"/>
      <c r="X145" s="184"/>
      <c r="Y145" s="184"/>
      <c r="Z145" s="184"/>
      <c r="AA145" s="184"/>
      <c r="AB145" s="300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83"/>
      <c r="AO145" s="167"/>
      <c r="AP145" s="159"/>
      <c r="AQ145" s="301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</row>
    <row r="146" spans="2:58" ht="17.25" customHeight="1" thickBot="1">
      <c r="B146" s="104"/>
      <c r="C146" s="900" t="s">
        <v>311</v>
      </c>
      <c r="D146" s="838">
        <v>60</v>
      </c>
      <c r="E146" s="377">
        <v>3.39</v>
      </c>
      <c r="F146" s="634">
        <v>0.72</v>
      </c>
      <c r="G146" s="634">
        <v>25.128</v>
      </c>
      <c r="H146" s="1888">
        <v>120.55200000000001</v>
      </c>
      <c r="I146" s="836">
        <v>45</v>
      </c>
      <c r="J146" s="834" t="s">
        <v>9</v>
      </c>
      <c r="K146" s="16"/>
      <c r="M146" s="183"/>
      <c r="N146" s="167"/>
      <c r="O146" s="159"/>
      <c r="P146" s="184"/>
      <c r="Q146" s="184"/>
      <c r="R146" s="184"/>
      <c r="S146" s="301"/>
      <c r="T146" s="184"/>
      <c r="U146" s="184"/>
      <c r="V146" s="184"/>
      <c r="W146" s="184"/>
      <c r="X146" s="184"/>
      <c r="Y146" s="387"/>
      <c r="Z146" s="184"/>
      <c r="AA146" s="184"/>
      <c r="AB146" s="300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83"/>
      <c r="AO146" s="167"/>
      <c r="AP146" s="159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</row>
    <row r="147" spans="2:58" ht="19.5" customHeight="1">
      <c r="B147" s="840" t="s">
        <v>372</v>
      </c>
      <c r="D147" s="241"/>
      <c r="E147" s="841">
        <f>SUM(E141:E146)</f>
        <v>32.29</v>
      </c>
      <c r="F147" s="842">
        <f>SUM(F141:F146)</f>
        <v>33.744</v>
      </c>
      <c r="G147" s="843">
        <f>SUM(G141:G146)</f>
        <v>132.541</v>
      </c>
      <c r="H147" s="844">
        <f>SUM(H141:H146)</f>
        <v>963.02</v>
      </c>
      <c r="I147" s="866" t="s">
        <v>373</v>
      </c>
      <c r="J147" s="846"/>
      <c r="K147" s="16"/>
      <c r="M147" s="183"/>
      <c r="N147" s="1078"/>
      <c r="O147" s="166"/>
      <c r="P147" s="1098"/>
      <c r="Q147" s="1098"/>
      <c r="R147" s="1098"/>
      <c r="S147" s="1099"/>
      <c r="T147" s="1098"/>
      <c r="U147" s="1099"/>
      <c r="V147" s="1099"/>
      <c r="W147" s="1098"/>
      <c r="X147" s="1100"/>
      <c r="Y147" s="1099"/>
      <c r="Z147" s="1099"/>
      <c r="AA147" s="1098"/>
      <c r="AB147" s="1098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83"/>
      <c r="AO147" s="167"/>
      <c r="AP147" s="159"/>
      <c r="AQ147" s="363"/>
      <c r="AR147" s="185"/>
      <c r="AS147" s="167"/>
      <c r="AT147" s="159"/>
      <c r="AU147" s="184"/>
      <c r="AV147" s="184"/>
      <c r="AW147" s="184"/>
      <c r="AX147" s="301"/>
      <c r="AY147" s="184"/>
      <c r="AZ147" s="184"/>
      <c r="BA147" s="184"/>
      <c r="BB147" s="184"/>
      <c r="BC147" s="184"/>
      <c r="BD147" s="184"/>
      <c r="BE147" s="184"/>
      <c r="BF147" s="184"/>
    </row>
    <row r="148" spans="2:58" ht="15.75" thickBot="1">
      <c r="B148" s="104"/>
      <c r="E148" s="847"/>
      <c r="F148" s="848"/>
      <c r="G148" s="849"/>
      <c r="H148" s="850"/>
      <c r="I148" s="851" t="s">
        <v>374</v>
      </c>
      <c r="J148" s="852">
        <f>D141+D142+D144+D145+D146+55+125</f>
        <v>810</v>
      </c>
      <c r="K148" s="4"/>
      <c r="M148" s="183"/>
      <c r="N148" s="1080"/>
      <c r="O148" s="172"/>
      <c r="P148" s="1081"/>
      <c r="Q148" s="1081"/>
      <c r="R148" s="1049"/>
      <c r="S148" s="1049"/>
      <c r="T148" s="1082"/>
      <c r="U148" s="1049"/>
      <c r="V148" s="1049"/>
      <c r="W148" s="1083"/>
      <c r="X148" s="1049"/>
      <c r="Y148" s="1049"/>
      <c r="Z148" s="1049"/>
      <c r="AA148" s="1083"/>
      <c r="AB148" s="1084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83"/>
      <c r="AO148" s="167"/>
      <c r="AP148" s="159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</row>
    <row r="149" spans="2:58" ht="18" customHeight="1">
      <c r="B149" s="104"/>
      <c r="C149" s="273" t="s">
        <v>195</v>
      </c>
      <c r="D149" s="120"/>
      <c r="E149" s="66"/>
      <c r="F149" s="853"/>
      <c r="G149" s="853"/>
      <c r="H149" s="854"/>
      <c r="I149" s="855"/>
      <c r="J149" s="855"/>
      <c r="K149" s="156"/>
      <c r="M149" s="243"/>
      <c r="N149" s="378"/>
      <c r="O149" s="156"/>
      <c r="P149" s="184"/>
      <c r="Q149" s="184"/>
      <c r="R149" s="184"/>
      <c r="S149" s="301"/>
      <c r="T149" s="256"/>
      <c r="U149" s="1109"/>
      <c r="V149" s="189"/>
      <c r="W149" s="189"/>
      <c r="X149" s="189"/>
      <c r="Y149" s="189"/>
      <c r="Z149" s="189"/>
      <c r="AA149" s="189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87"/>
      <c r="AO149" s="167"/>
      <c r="AP149" s="166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</row>
    <row r="150" spans="2:58" ht="21">
      <c r="B150" s="104"/>
      <c r="C150" s="876" t="s">
        <v>16</v>
      </c>
      <c r="D150" s="833">
        <v>200</v>
      </c>
      <c r="E150" s="636">
        <v>7.0000000000000007E-2</v>
      </c>
      <c r="F150" s="634">
        <v>0.02</v>
      </c>
      <c r="G150" s="634">
        <v>15</v>
      </c>
      <c r="H150" s="1691">
        <v>60.46</v>
      </c>
      <c r="I150" s="380">
        <v>56</v>
      </c>
      <c r="J150" s="834" t="s">
        <v>15</v>
      </c>
      <c r="K150" s="159"/>
      <c r="M150" s="172"/>
      <c r="N150" s="172"/>
      <c r="O150" s="189"/>
      <c r="P150" s="189"/>
      <c r="Q150" s="189"/>
      <c r="R150" s="1060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298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</row>
    <row r="151" spans="2:58" ht="15" customHeight="1">
      <c r="B151" s="104"/>
      <c r="C151" s="904" t="s">
        <v>198</v>
      </c>
      <c r="D151" s="1024" t="s">
        <v>633</v>
      </c>
      <c r="E151" s="377">
        <v>7.51</v>
      </c>
      <c r="F151" s="643">
        <v>7.45</v>
      </c>
      <c r="G151" s="634">
        <v>14.555999999999999</v>
      </c>
      <c r="H151" s="1691">
        <v>155.31399999999999</v>
      </c>
      <c r="I151" s="856">
        <v>15</v>
      </c>
      <c r="J151" s="826" t="s">
        <v>390</v>
      </c>
      <c r="K151" s="11"/>
      <c r="M151" s="183"/>
      <c r="N151" s="1110"/>
      <c r="O151" s="172"/>
      <c r="P151" s="172"/>
      <c r="Q151" s="172"/>
      <c r="R151" s="189"/>
      <c r="S151" s="579"/>
      <c r="T151" s="172"/>
      <c r="U151" s="172"/>
      <c r="V151" s="172"/>
      <c r="W151" s="172"/>
      <c r="X151" s="172"/>
      <c r="Y151" s="172"/>
      <c r="Z151" s="172"/>
      <c r="AA151" s="172"/>
      <c r="AB151" s="183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83"/>
      <c r="AO151" s="167"/>
      <c r="AP151" s="166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</row>
    <row r="152" spans="2:58" ht="18.75" customHeight="1" thickBot="1">
      <c r="B152" s="107"/>
      <c r="C152" s="407" t="s">
        <v>660</v>
      </c>
      <c r="D152" s="838">
        <v>105</v>
      </c>
      <c r="E152" s="325">
        <v>0.4</v>
      </c>
      <c r="F152" s="326">
        <v>0.4</v>
      </c>
      <c r="G152" s="327">
        <v>9.8000000000000007</v>
      </c>
      <c r="H152" s="1887">
        <v>44.4</v>
      </c>
      <c r="I152" s="860">
        <v>47</v>
      </c>
      <c r="J152" s="861" t="s">
        <v>11</v>
      </c>
      <c r="K152" s="16"/>
      <c r="M152" s="183"/>
      <c r="N152" s="1051"/>
      <c r="O152" s="353"/>
      <c r="P152" s="199"/>
      <c r="Q152" s="199"/>
      <c r="R152" s="199"/>
      <c r="S152" s="353"/>
      <c r="T152" s="353"/>
      <c r="U152" s="1063"/>
      <c r="V152" s="199"/>
      <c r="W152" s="199"/>
      <c r="X152" s="353"/>
      <c r="Y152" s="199"/>
      <c r="Z152" s="199"/>
      <c r="AA152" s="199"/>
      <c r="AB152" s="199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83"/>
      <c r="AO152" s="167"/>
      <c r="AP152" s="31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</row>
    <row r="153" spans="2:58" ht="17.25" customHeight="1" thickBot="1">
      <c r="B153" s="862" t="s">
        <v>375</v>
      </c>
      <c r="C153" s="44"/>
      <c r="D153" s="56"/>
      <c r="E153" s="863">
        <f>SUM(E150:E152)</f>
        <v>7.98</v>
      </c>
      <c r="F153" s="842">
        <f>SUM(F150:F152)</f>
        <v>7.87</v>
      </c>
      <c r="G153" s="864">
        <f>SUM(G150:G152)</f>
        <v>39.355999999999995</v>
      </c>
      <c r="H153" s="865">
        <f>SUM(H150:H152)</f>
        <v>260.17399999999998</v>
      </c>
      <c r="I153" s="866" t="s">
        <v>373</v>
      </c>
      <c r="J153" s="846"/>
      <c r="K153" s="155"/>
      <c r="M153" s="159"/>
      <c r="O153" s="353"/>
      <c r="P153" s="1051"/>
      <c r="Q153" s="1051"/>
      <c r="R153" s="1051"/>
      <c r="S153" s="1051"/>
      <c r="T153" s="1051"/>
      <c r="U153" s="1051"/>
      <c r="V153" s="1051"/>
      <c r="W153" s="1051"/>
      <c r="X153" s="1051"/>
      <c r="Y153" s="1051"/>
      <c r="Z153" s="1051"/>
      <c r="AA153" s="1051"/>
      <c r="AB153" s="1051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111"/>
      <c r="AN153" s="172"/>
      <c r="AO153" s="298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</row>
    <row r="154" spans="2:58" ht="20.25" customHeight="1" thickBot="1">
      <c r="B154" s="43"/>
      <c r="C154" s="44" t="s">
        <v>227</v>
      </c>
      <c r="D154" s="45"/>
      <c r="E154" s="249">
        <f>E147+E153</f>
        <v>40.269999999999996</v>
      </c>
      <c r="F154" s="416">
        <f t="shared" ref="F154:G154" si="0">F147+F153</f>
        <v>41.613999999999997</v>
      </c>
      <c r="G154" s="416">
        <f t="shared" si="0"/>
        <v>171.89699999999999</v>
      </c>
      <c r="H154" s="417">
        <f>H147+H153</f>
        <v>1223.194</v>
      </c>
      <c r="I154" s="867" t="s">
        <v>376</v>
      </c>
      <c r="J154" s="868">
        <f>D150+D152+100+30</f>
        <v>435</v>
      </c>
      <c r="K154" s="11"/>
      <c r="M154" s="172"/>
      <c r="O154" s="172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112"/>
      <c r="AN154" s="183"/>
      <c r="AO154" s="167"/>
      <c r="AP154" s="156"/>
      <c r="AQ154" s="184"/>
      <c r="AR154" s="184"/>
      <c r="AS154" s="184"/>
      <c r="AT154" s="301"/>
      <c r="AU154" s="184"/>
      <c r="AV154" s="184"/>
      <c r="AW154" s="654"/>
      <c r="AX154" s="184"/>
      <c r="AY154" s="184"/>
      <c r="AZ154" s="184"/>
      <c r="BA154" s="184"/>
      <c r="BB154" s="184"/>
      <c r="BC154" s="300"/>
      <c r="BD154" s="172"/>
      <c r="BE154" s="172"/>
      <c r="BF154" s="172"/>
    </row>
    <row r="155" spans="2:58" ht="15.75" thickBot="1">
      <c r="B155" s="46"/>
      <c r="C155" s="47" t="s">
        <v>12</v>
      </c>
      <c r="D155" s="48"/>
      <c r="E155" s="1174">
        <v>40.5</v>
      </c>
      <c r="F155" s="412">
        <v>41.4</v>
      </c>
      <c r="G155" s="412">
        <v>172.35</v>
      </c>
      <c r="H155" s="1173">
        <v>1224</v>
      </c>
      <c r="I155" s="851" t="s">
        <v>377</v>
      </c>
      <c r="J155" s="869"/>
      <c r="K155" s="159"/>
      <c r="M155" s="172"/>
      <c r="O155" s="159"/>
      <c r="P155" s="184"/>
      <c r="Q155" s="184"/>
      <c r="R155" s="184"/>
      <c r="S155" s="301"/>
      <c r="T155" s="652"/>
      <c r="U155" s="652"/>
      <c r="V155" s="652"/>
      <c r="W155" s="652"/>
      <c r="X155" s="184"/>
      <c r="Y155" s="387"/>
      <c r="Z155" s="184"/>
      <c r="AA155" s="184"/>
      <c r="AB155" s="300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297"/>
      <c r="AN155" s="297"/>
      <c r="AO155" s="171"/>
      <c r="AP155" s="156"/>
      <c r="AQ155" s="184"/>
      <c r="AR155" s="184"/>
      <c r="AS155" s="184"/>
      <c r="AT155" s="301"/>
      <c r="AU155" s="184"/>
      <c r="AV155" s="184"/>
      <c r="AW155" s="654"/>
      <c r="AX155" s="184"/>
      <c r="AY155" s="184"/>
      <c r="AZ155" s="184"/>
      <c r="BA155" s="184"/>
      <c r="BB155" s="184"/>
      <c r="BC155" s="300"/>
      <c r="BD155" s="172"/>
      <c r="BE155" s="172"/>
      <c r="BF155" s="172"/>
    </row>
    <row r="156" spans="2:58">
      <c r="E156" s="1025"/>
      <c r="F156" s="1025"/>
      <c r="G156" s="1025"/>
      <c r="H156" s="1025"/>
      <c r="M156" s="172"/>
      <c r="O156" s="159"/>
      <c r="P156" s="184"/>
      <c r="Q156" s="184"/>
      <c r="R156" s="1077"/>
      <c r="S156" s="301"/>
      <c r="T156" s="184"/>
      <c r="U156" s="300"/>
      <c r="V156" s="300"/>
      <c r="W156" s="300"/>
      <c r="X156" s="300"/>
      <c r="Y156" s="300"/>
      <c r="Z156" s="300"/>
      <c r="AA156" s="300"/>
      <c r="AB156" s="196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243"/>
      <c r="AO156" s="167"/>
      <c r="AP156" s="159"/>
      <c r="AQ156" s="184"/>
      <c r="AR156" s="654"/>
      <c r="AS156" s="184"/>
      <c r="AT156" s="301"/>
      <c r="AU156" s="184"/>
      <c r="AV156" s="184"/>
      <c r="AW156" s="184"/>
      <c r="AX156" s="184"/>
      <c r="AY156" s="184"/>
      <c r="AZ156" s="184"/>
      <c r="BA156" s="387"/>
      <c r="BB156" s="184"/>
      <c r="BC156" s="300"/>
      <c r="BD156" s="172"/>
      <c r="BE156" s="172"/>
      <c r="BF156" s="172"/>
    </row>
    <row r="157" spans="2:58" ht="14.25" customHeight="1">
      <c r="D157" s="12" t="s">
        <v>352</v>
      </c>
      <c r="E157"/>
      <c r="F157"/>
      <c r="G157" s="22"/>
      <c r="H157"/>
      <c r="I157"/>
      <c r="J157"/>
      <c r="O157" s="159"/>
      <c r="P157" s="184"/>
      <c r="Q157" s="184"/>
      <c r="R157" s="184"/>
      <c r="S157" s="301"/>
      <c r="T157" s="184"/>
      <c r="U157" s="184"/>
      <c r="V157" s="184"/>
      <c r="W157" s="184"/>
      <c r="X157" s="184"/>
      <c r="Y157" s="184"/>
      <c r="Z157" s="184"/>
      <c r="AA157" s="184"/>
      <c r="AB157" s="300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83"/>
      <c r="AO157" s="167"/>
      <c r="AP157" s="166"/>
      <c r="AQ157" s="297"/>
      <c r="AR157" s="378"/>
      <c r="AS157" s="156"/>
      <c r="AT157" s="184"/>
      <c r="AU157" s="184"/>
      <c r="AV157" s="184"/>
      <c r="AW157" s="301"/>
      <c r="AX157" s="184"/>
      <c r="AY157" s="184"/>
      <c r="AZ157" s="654"/>
      <c r="BA157" s="184"/>
      <c r="BB157" s="184"/>
      <c r="BC157" s="184"/>
      <c r="BD157" s="184"/>
      <c r="BE157" s="184"/>
      <c r="BF157" s="300"/>
    </row>
    <row r="158" spans="2:58" ht="13.5" customHeight="1">
      <c r="C158" s="797" t="s">
        <v>623</v>
      </c>
      <c r="D158" s="27"/>
      <c r="E158"/>
      <c r="F158"/>
      <c r="G158" s="27"/>
      <c r="H158" s="27"/>
      <c r="I158" s="28"/>
      <c r="J158" s="34"/>
      <c r="K158" s="15"/>
      <c r="L158" s="5"/>
      <c r="M158" s="5"/>
      <c r="N158" s="11"/>
      <c r="O158" s="159"/>
      <c r="P158" s="184"/>
      <c r="Q158" s="184"/>
      <c r="R158" s="184"/>
      <c r="S158" s="301"/>
      <c r="T158" s="184"/>
      <c r="U158" s="184"/>
      <c r="V158" s="184"/>
      <c r="W158" s="184"/>
      <c r="X158" s="184"/>
      <c r="Y158" s="184"/>
      <c r="Z158" s="184"/>
      <c r="AA158" s="184"/>
      <c r="AB158" s="300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67"/>
      <c r="AO158" s="166"/>
      <c r="AP158" s="182"/>
      <c r="AQ158" s="243"/>
      <c r="AR158" s="167"/>
      <c r="AS158" s="159"/>
      <c r="AT158" s="184"/>
      <c r="AU158" s="654"/>
      <c r="AV158" s="184"/>
      <c r="AW158" s="301"/>
      <c r="AX158" s="184"/>
      <c r="AY158" s="184"/>
      <c r="AZ158" s="184"/>
      <c r="BA158" s="184"/>
      <c r="BB158" s="184"/>
      <c r="BC158" s="184"/>
      <c r="BD158" s="387"/>
      <c r="BE158" s="184"/>
      <c r="BF158" s="300"/>
    </row>
    <row r="159" spans="2:58" ht="15.75">
      <c r="B159" s="27"/>
      <c r="C159" s="27"/>
      <c r="D159" s="796"/>
      <c r="E159" s="1145" t="s">
        <v>432</v>
      </c>
      <c r="F159"/>
      <c r="G159"/>
      <c r="H159"/>
      <c r="I159"/>
      <c r="J159" s="798">
        <v>0.45</v>
      </c>
      <c r="K159" s="11"/>
      <c r="L159" s="5"/>
      <c r="M159" s="5"/>
      <c r="N159" s="11"/>
      <c r="O159" s="172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67"/>
      <c r="AO159" s="171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</row>
    <row r="160" spans="2:58" ht="18.75" customHeight="1" thickBot="1">
      <c r="B160" s="52" t="s">
        <v>520</v>
      </c>
      <c r="C160" s="28"/>
      <c r="D160"/>
      <c r="E160"/>
      <c r="F160" s="30" t="s">
        <v>0</v>
      </c>
      <c r="G160"/>
      <c r="H160" s="605" t="s">
        <v>626</v>
      </c>
      <c r="I160"/>
      <c r="J160" s="605"/>
      <c r="K160" s="55"/>
      <c r="L160" s="189"/>
      <c r="M160" s="5"/>
      <c r="N160" s="11"/>
      <c r="O160" s="156"/>
      <c r="P160" s="184"/>
      <c r="Q160" s="184"/>
      <c r="R160" s="184"/>
      <c r="S160" s="301"/>
      <c r="T160" s="184"/>
      <c r="U160" s="184"/>
      <c r="V160" s="184"/>
      <c r="W160" s="184"/>
      <c r="X160" s="184"/>
      <c r="Y160" s="184"/>
      <c r="Z160" s="184"/>
      <c r="AA160" s="184"/>
      <c r="AB160" s="300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343"/>
      <c r="AO160" s="343"/>
      <c r="AP160" s="343"/>
      <c r="AQ160" s="313"/>
      <c r="AR160" s="1058"/>
      <c r="AS160" s="343"/>
      <c r="AT160" s="313"/>
      <c r="AU160" s="313"/>
      <c r="AV160" s="343"/>
      <c r="AW160" s="1059"/>
      <c r="AX160" s="343"/>
      <c r="AY160" s="343"/>
      <c r="AZ160" s="172"/>
      <c r="BA160" s="199"/>
      <c r="BB160" s="172"/>
      <c r="BC160" s="172"/>
      <c r="BD160" s="172"/>
      <c r="BE160" s="172"/>
      <c r="BF160" s="172"/>
    </row>
    <row r="161" spans="2:58" ht="15.75" customHeight="1" thickBot="1">
      <c r="B161" s="799" t="s">
        <v>353</v>
      </c>
      <c r="C161" s="120"/>
      <c r="D161" s="800" t="s">
        <v>354</v>
      </c>
      <c r="E161" s="726" t="s">
        <v>355</v>
      </c>
      <c r="F161" s="726"/>
      <c r="G161" s="726"/>
      <c r="H161" s="801" t="s">
        <v>356</v>
      </c>
      <c r="I161" s="802" t="s">
        <v>357</v>
      </c>
      <c r="J161" s="803" t="s">
        <v>358</v>
      </c>
      <c r="K161" s="16"/>
      <c r="L161" s="189"/>
      <c r="M161" s="5"/>
      <c r="N161" s="11"/>
      <c r="O161" s="159"/>
      <c r="P161" s="184"/>
      <c r="Q161" s="184"/>
      <c r="R161" s="184"/>
      <c r="S161" s="301"/>
      <c r="T161" s="184"/>
      <c r="U161" s="184"/>
      <c r="V161" s="184"/>
      <c r="W161" s="184"/>
      <c r="X161" s="184"/>
      <c r="Y161" s="184"/>
      <c r="Z161" s="184"/>
      <c r="AA161" s="184"/>
      <c r="AB161" s="300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343"/>
      <c r="AO161" s="343"/>
      <c r="AP161" s="343"/>
      <c r="AQ161" s="343"/>
      <c r="AR161" s="343"/>
      <c r="AS161" s="343"/>
      <c r="AT161" s="343"/>
      <c r="AU161" s="343"/>
      <c r="AV161" s="343"/>
      <c r="AW161" s="343"/>
      <c r="AX161" s="343"/>
      <c r="AY161" s="343"/>
      <c r="AZ161" s="172"/>
      <c r="BA161" s="172"/>
      <c r="BB161" s="172"/>
      <c r="BC161" s="172"/>
      <c r="BD161" s="172"/>
      <c r="BE161" s="172"/>
      <c r="BF161" s="172"/>
    </row>
    <row r="162" spans="2:58" ht="13.5" customHeight="1">
      <c r="B162" s="804" t="s">
        <v>359</v>
      </c>
      <c r="C162" s="805" t="s">
        <v>360</v>
      </c>
      <c r="D162" s="806" t="s">
        <v>361</v>
      </c>
      <c r="E162" s="807" t="s">
        <v>362</v>
      </c>
      <c r="F162" s="807" t="s">
        <v>67</v>
      </c>
      <c r="G162" s="807" t="s">
        <v>68</v>
      </c>
      <c r="H162" s="808" t="s">
        <v>363</v>
      </c>
      <c r="I162" s="809" t="s">
        <v>364</v>
      </c>
      <c r="J162" s="810" t="s">
        <v>365</v>
      </c>
      <c r="K162" s="4"/>
      <c r="L162" s="189"/>
      <c r="M162" s="5"/>
      <c r="N162" s="11"/>
      <c r="O162" s="166"/>
      <c r="P162" s="1098"/>
      <c r="Q162" s="1098"/>
      <c r="R162" s="1098"/>
      <c r="S162" s="1099"/>
      <c r="T162" s="1098"/>
      <c r="U162" s="1099"/>
      <c r="V162" s="1099"/>
      <c r="W162" s="1099"/>
      <c r="X162" s="1100"/>
      <c r="Y162" s="1099"/>
      <c r="Z162" s="1099"/>
      <c r="AA162" s="1098"/>
      <c r="AB162" s="1098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313"/>
      <c r="AR162" s="313"/>
      <c r="AS162" s="172"/>
      <c r="AT162" s="313"/>
      <c r="AU162" s="313"/>
      <c r="AV162" s="172"/>
      <c r="AW162" s="167"/>
      <c r="AX162" s="172"/>
      <c r="AY162" s="172"/>
      <c r="AZ162" s="172"/>
      <c r="BA162" s="172"/>
      <c r="BB162" s="172"/>
      <c r="BC162" s="172"/>
      <c r="BD162" s="172"/>
      <c r="BE162" s="172"/>
      <c r="BF162" s="172"/>
    </row>
    <row r="163" spans="2:58" ht="12" customHeight="1" thickBot="1">
      <c r="B163" s="811"/>
      <c r="C163" s="870"/>
      <c r="D163" s="871"/>
      <c r="E163" s="814" t="s">
        <v>5</v>
      </c>
      <c r="F163" s="814" t="s">
        <v>6</v>
      </c>
      <c r="G163" s="814" t="s">
        <v>7</v>
      </c>
      <c r="H163" s="815" t="s">
        <v>366</v>
      </c>
      <c r="I163" s="816" t="s">
        <v>367</v>
      </c>
      <c r="J163" s="817" t="s">
        <v>368</v>
      </c>
      <c r="K163" s="15"/>
      <c r="L163" s="189"/>
      <c r="M163" s="5"/>
      <c r="N163" s="11"/>
      <c r="O163" s="172"/>
      <c r="P163" s="1081"/>
      <c r="Q163" s="1081"/>
      <c r="R163" s="1049"/>
      <c r="S163" s="1049"/>
      <c r="T163" s="1082"/>
      <c r="U163" s="1049"/>
      <c r="V163" s="1049"/>
      <c r="W163" s="1083"/>
      <c r="X163" s="1049"/>
      <c r="Y163" s="1049"/>
      <c r="Z163" s="1049"/>
      <c r="AA163" s="1083"/>
      <c r="AB163" s="1084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064"/>
      <c r="AO163" s="1065"/>
      <c r="AP163" s="1066"/>
      <c r="AQ163" s="1067"/>
      <c r="AR163" s="1068"/>
      <c r="AS163" s="1068"/>
      <c r="AT163" s="1068"/>
      <c r="AU163" s="1068"/>
      <c r="AV163" s="1068"/>
      <c r="AW163" s="1068"/>
      <c r="AX163" s="1064"/>
      <c r="AY163" s="1064"/>
      <c r="AZ163" s="1069"/>
      <c r="BA163" s="172"/>
      <c r="BB163" s="172"/>
      <c r="BC163" s="172"/>
      <c r="BD163" s="172"/>
      <c r="BE163" s="172"/>
      <c r="BF163" s="172"/>
    </row>
    <row r="164" spans="2:58">
      <c r="B164" s="120"/>
      <c r="C164" s="895" t="s">
        <v>194</v>
      </c>
      <c r="D164" s="1180"/>
      <c r="E164" s="1026"/>
      <c r="F164" s="1027"/>
      <c r="G164" s="1027"/>
      <c r="H164" s="1028"/>
      <c r="I164" s="872"/>
      <c r="J164" s="873"/>
      <c r="K164" s="11"/>
      <c r="L164" s="189"/>
      <c r="M164" s="5"/>
      <c r="N164" s="11"/>
      <c r="O164" s="11"/>
      <c r="P164" s="11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359"/>
      <c r="AO164" s="359"/>
      <c r="AP164" s="359"/>
      <c r="AQ164" s="1070"/>
      <c r="AR164" s="359"/>
      <c r="AS164" s="359"/>
      <c r="AT164" s="359"/>
      <c r="AU164" s="359"/>
      <c r="AV164" s="359"/>
      <c r="AW164" s="359"/>
      <c r="AX164" s="359"/>
      <c r="AY164" s="359"/>
      <c r="AZ164" s="359"/>
      <c r="BA164" s="172"/>
      <c r="BB164" s="172"/>
      <c r="BC164" s="172"/>
      <c r="BD164" s="172"/>
      <c r="BE164" s="172"/>
      <c r="BF164" s="172"/>
    </row>
    <row r="165" spans="2:58">
      <c r="B165" s="875" t="s">
        <v>369</v>
      </c>
      <c r="C165" s="423" t="s">
        <v>176</v>
      </c>
      <c r="D165" s="858">
        <v>250</v>
      </c>
      <c r="E165" s="633">
        <v>5.0579999999999998</v>
      </c>
      <c r="F165" s="656">
        <v>5.6660000000000004</v>
      </c>
      <c r="G165" s="633">
        <v>10.052</v>
      </c>
      <c r="H165" s="1891">
        <v>111.434</v>
      </c>
      <c r="I165" s="1015">
        <v>5</v>
      </c>
      <c r="J165" s="829" t="s">
        <v>167</v>
      </c>
      <c r="K165" s="155"/>
      <c r="L165" s="189"/>
      <c r="M165" s="5"/>
      <c r="N165" s="11"/>
      <c r="O165" s="11"/>
      <c r="P165" s="11"/>
      <c r="Q165" s="172"/>
      <c r="R165" s="189"/>
      <c r="S165" s="189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84"/>
      <c r="AO165" s="184"/>
      <c r="AP165" s="184"/>
      <c r="AQ165" s="301"/>
      <c r="AR165" s="184"/>
      <c r="AS165" s="184"/>
      <c r="AT165" s="184"/>
      <c r="AU165" s="184"/>
      <c r="AV165" s="184"/>
      <c r="AW165" s="184"/>
      <c r="AX165" s="184"/>
      <c r="AY165" s="184"/>
      <c r="AZ165" s="300"/>
      <c r="BA165" s="172"/>
      <c r="BB165" s="172"/>
      <c r="BC165" s="172"/>
      <c r="BD165" s="172"/>
      <c r="BE165" s="172"/>
      <c r="BF165" s="172"/>
    </row>
    <row r="166" spans="2:58">
      <c r="B166" s="827" t="s">
        <v>370</v>
      </c>
      <c r="C166" s="832" t="s">
        <v>696</v>
      </c>
      <c r="D166" s="833">
        <v>60</v>
      </c>
      <c r="E166" s="377">
        <v>0.42</v>
      </c>
      <c r="F166" s="634">
        <v>0.06</v>
      </c>
      <c r="G166" s="634">
        <v>1.1399999999999999</v>
      </c>
      <c r="H166" s="1883">
        <v>6.78</v>
      </c>
      <c r="I166" s="883">
        <v>37</v>
      </c>
      <c r="J166" s="889" t="s">
        <v>261</v>
      </c>
      <c r="K166" s="15"/>
      <c r="L166" s="189"/>
      <c r="M166" s="5"/>
      <c r="N166" s="11"/>
      <c r="O166" s="11"/>
      <c r="P166" s="11"/>
      <c r="Q166" s="172"/>
      <c r="R166" s="307"/>
      <c r="S166" s="307"/>
      <c r="T166" s="199"/>
      <c r="U166" s="199"/>
      <c r="V166" s="199"/>
      <c r="W166" s="199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092"/>
      <c r="AO166" s="1092"/>
      <c r="AP166" s="1092"/>
      <c r="AQ166" s="1104"/>
      <c r="AR166" s="1092"/>
      <c r="AS166" s="1092"/>
      <c r="AT166" s="1092"/>
      <c r="AU166" s="1092"/>
      <c r="AV166" s="1093"/>
      <c r="AW166" s="1093"/>
      <c r="AX166" s="1092"/>
      <c r="AY166" s="1092"/>
      <c r="AZ166" s="1092"/>
      <c r="BA166" s="172"/>
      <c r="BB166" s="172"/>
      <c r="BC166" s="172"/>
      <c r="BD166" s="172"/>
      <c r="BE166" s="172"/>
      <c r="BF166" s="172"/>
    </row>
    <row r="167" spans="2:58" ht="15.75">
      <c r="B167" s="104"/>
      <c r="C167" s="423" t="s">
        <v>382</v>
      </c>
      <c r="D167" s="487" t="s">
        <v>553</v>
      </c>
      <c r="E167" s="377">
        <v>12.42</v>
      </c>
      <c r="F167" s="634">
        <v>13.36</v>
      </c>
      <c r="G167" s="634">
        <v>10.272</v>
      </c>
      <c r="H167" s="1888">
        <v>211.00800000000001</v>
      </c>
      <c r="I167" s="881">
        <v>25</v>
      </c>
      <c r="J167" s="834" t="s">
        <v>19</v>
      </c>
      <c r="K167" s="166"/>
      <c r="L167" s="189"/>
      <c r="M167" s="5"/>
      <c r="N167" s="11"/>
      <c r="O167" s="11"/>
      <c r="P167" s="11"/>
      <c r="Q167" s="172"/>
      <c r="R167" s="172"/>
      <c r="S167" s="313"/>
      <c r="T167" s="172"/>
      <c r="U167" s="257"/>
      <c r="V167" s="199"/>
      <c r="W167" s="199"/>
      <c r="X167" s="199"/>
      <c r="Y167" s="172"/>
      <c r="Z167" s="172"/>
      <c r="AA167" s="1057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</row>
    <row r="168" spans="2:58" ht="21">
      <c r="B168" s="831" t="s">
        <v>13</v>
      </c>
      <c r="C168" s="675" t="s">
        <v>702</v>
      </c>
      <c r="D168" s="825">
        <v>180</v>
      </c>
      <c r="E168" s="622">
        <v>7.0209999999999999</v>
      </c>
      <c r="F168" s="623">
        <v>12.08</v>
      </c>
      <c r="G168" s="624">
        <v>42.56</v>
      </c>
      <c r="H168" s="1888">
        <v>307.04399999999998</v>
      </c>
      <c r="I168" s="883">
        <v>30</v>
      </c>
      <c r="J168" s="826" t="s">
        <v>263</v>
      </c>
      <c r="K168" s="166"/>
      <c r="L168" s="189"/>
      <c r="M168" s="5"/>
      <c r="N168" s="11"/>
      <c r="O168" s="11"/>
      <c r="P168" s="11"/>
      <c r="Q168" s="189"/>
      <c r="R168" s="1060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7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059"/>
      <c r="AX168" s="172"/>
      <c r="AY168" s="1059"/>
      <c r="AZ168" s="172"/>
      <c r="BA168" s="172"/>
      <c r="BB168" s="172"/>
      <c r="BC168" s="172"/>
      <c r="BD168" s="172"/>
      <c r="BE168" s="172"/>
      <c r="BF168" s="172"/>
    </row>
    <row r="169" spans="2:58" ht="15" customHeight="1">
      <c r="B169" s="835" t="s">
        <v>383</v>
      </c>
      <c r="C169" s="423" t="s">
        <v>190</v>
      </c>
      <c r="D169" s="487">
        <v>200</v>
      </c>
      <c r="E169" s="377">
        <v>1</v>
      </c>
      <c r="F169" s="634">
        <v>0</v>
      </c>
      <c r="G169" s="634">
        <v>20.92</v>
      </c>
      <c r="H169" s="1889">
        <v>87.68</v>
      </c>
      <c r="I169" s="1015">
        <v>48</v>
      </c>
      <c r="J169" s="834" t="s">
        <v>8</v>
      </c>
      <c r="K169" s="11"/>
      <c r="L169" s="189"/>
      <c r="M169" s="5"/>
      <c r="N169" s="11"/>
      <c r="O169" s="11"/>
      <c r="P169" s="11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107"/>
      <c r="AR169" s="172"/>
      <c r="AS169" s="172"/>
      <c r="AT169" s="172"/>
      <c r="AU169" s="172"/>
      <c r="AV169" s="172"/>
      <c r="AW169" s="172"/>
      <c r="AX169" s="172"/>
      <c r="AY169" s="1059"/>
      <c r="AZ169" s="172"/>
      <c r="BA169" s="172"/>
      <c r="BB169" s="172"/>
      <c r="BC169" s="172"/>
      <c r="BD169" s="172"/>
      <c r="BE169" s="172"/>
      <c r="BF169" s="172"/>
    </row>
    <row r="170" spans="2:58" ht="17.25" customHeight="1">
      <c r="B170" s="104"/>
      <c r="C170" s="423" t="s">
        <v>10</v>
      </c>
      <c r="D170" s="833">
        <v>50</v>
      </c>
      <c r="E170" s="377">
        <v>2.625</v>
      </c>
      <c r="F170" s="634">
        <v>0.35499999999999998</v>
      </c>
      <c r="G170" s="650">
        <v>20.396999999999998</v>
      </c>
      <c r="H170" s="1890">
        <v>95.283000000000001</v>
      </c>
      <c r="I170" s="881">
        <v>44</v>
      </c>
      <c r="J170" s="834" t="s">
        <v>9</v>
      </c>
      <c r="K170" s="11"/>
      <c r="L170" s="189"/>
      <c r="M170" s="5"/>
      <c r="N170" s="11"/>
      <c r="O170" s="11"/>
      <c r="P170" s="11"/>
      <c r="Q170" s="199"/>
      <c r="R170" s="199"/>
      <c r="S170" s="353"/>
      <c r="T170" s="353"/>
      <c r="U170" s="1063"/>
      <c r="V170" s="199"/>
      <c r="W170" s="199"/>
      <c r="X170" s="353"/>
      <c r="Y170" s="199"/>
      <c r="Z170" s="199"/>
      <c r="AA170" s="199"/>
      <c r="AB170" s="199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</row>
    <row r="171" spans="2:58" ht="13.5" customHeight="1" thickBot="1">
      <c r="B171" s="104"/>
      <c r="C171" s="879" t="s">
        <v>311</v>
      </c>
      <c r="D171" s="838">
        <v>50</v>
      </c>
      <c r="E171" s="377">
        <v>2.8250000000000002</v>
      </c>
      <c r="F171" s="634">
        <v>0.6</v>
      </c>
      <c r="G171" s="634">
        <v>20.94</v>
      </c>
      <c r="H171" s="1888">
        <v>100.46</v>
      </c>
      <c r="I171" s="1021">
        <v>45</v>
      </c>
      <c r="J171" s="834" t="s">
        <v>9</v>
      </c>
      <c r="K171" s="11"/>
      <c r="L171" s="189"/>
      <c r="M171" s="5"/>
      <c r="N171" s="11"/>
      <c r="O171" s="11"/>
      <c r="P171" s="11"/>
      <c r="Q171" s="1051"/>
      <c r="R171" s="1051"/>
      <c r="S171" s="1051"/>
      <c r="T171" s="1051"/>
      <c r="U171" s="1051"/>
      <c r="V171" s="1051"/>
      <c r="W171" s="1051"/>
      <c r="X171" s="1051"/>
      <c r="Y171" s="1051"/>
      <c r="Z171" s="1051"/>
      <c r="AA171" s="1051"/>
      <c r="AB171" s="1051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</row>
    <row r="172" spans="2:58">
      <c r="B172" s="840" t="s">
        <v>372</v>
      </c>
      <c r="D172" s="241"/>
      <c r="E172" s="841">
        <f>SUM(E165:E171)</f>
        <v>31.369</v>
      </c>
      <c r="F172" s="842">
        <f>SUM(F165:F171)</f>
        <v>32.120999999999995</v>
      </c>
      <c r="G172" s="843">
        <f>SUM(G165:G171)</f>
        <v>126.28100000000001</v>
      </c>
      <c r="H172" s="844">
        <f>SUM(H165:H171)</f>
        <v>919.68899999999996</v>
      </c>
      <c r="I172" s="866" t="s">
        <v>373</v>
      </c>
      <c r="J172" s="846"/>
      <c r="K172" s="11"/>
      <c r="L172" s="189"/>
      <c r="M172" s="254"/>
      <c r="N172" s="254"/>
      <c r="O172" s="254"/>
      <c r="P172" s="11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</row>
    <row r="173" spans="2:58" ht="14.25" customHeight="1" thickBot="1">
      <c r="B173" s="104"/>
      <c r="E173" s="847"/>
      <c r="F173" s="848"/>
      <c r="G173" s="849"/>
      <c r="H173" s="850"/>
      <c r="I173" s="851" t="s">
        <v>374</v>
      </c>
      <c r="J173" s="852">
        <f>D165+D169+D170+D171+100+20+125+55</f>
        <v>850</v>
      </c>
      <c r="K173" s="156"/>
      <c r="L173" s="189"/>
      <c r="M173" s="5"/>
      <c r="N173" s="11"/>
      <c r="O173" s="11"/>
      <c r="P173" s="11"/>
      <c r="Q173" s="184"/>
      <c r="R173" s="184"/>
      <c r="S173" s="301"/>
      <c r="T173" s="184"/>
      <c r="U173" s="184"/>
      <c r="V173" s="184"/>
      <c r="W173" s="184"/>
      <c r="X173" s="184"/>
      <c r="Y173" s="387"/>
      <c r="Z173" s="184"/>
      <c r="AA173" s="184"/>
      <c r="AB173" s="300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113"/>
      <c r="AO173" s="199"/>
      <c r="AP173" s="1051"/>
      <c r="AQ173" s="184"/>
      <c r="AR173" s="184"/>
      <c r="AS173" s="184"/>
      <c r="AT173" s="301"/>
      <c r="AU173" s="184"/>
      <c r="AV173" s="184"/>
      <c r="AW173" s="184"/>
      <c r="AX173" s="184"/>
      <c r="AY173" s="184"/>
      <c r="AZ173" s="184"/>
      <c r="BA173" s="184"/>
      <c r="BB173" s="184"/>
      <c r="BC173" s="300"/>
      <c r="BD173" s="172"/>
      <c r="BE173" s="172"/>
      <c r="BF173" s="172"/>
    </row>
    <row r="174" spans="2:58" ht="14.25" customHeight="1">
      <c r="B174" s="104"/>
      <c r="C174" s="273" t="s">
        <v>195</v>
      </c>
      <c r="D174" s="120"/>
      <c r="E174" s="66"/>
      <c r="F174" s="853"/>
      <c r="G174" s="853"/>
      <c r="H174" s="854"/>
      <c r="I174" s="855"/>
      <c r="J174" s="855"/>
      <c r="K174" s="159"/>
      <c r="L174" s="189"/>
      <c r="M174" s="11"/>
      <c r="N174" s="50"/>
      <c r="O174" s="11"/>
      <c r="P174" s="11"/>
      <c r="Q174" s="184"/>
      <c r="R174" s="184"/>
      <c r="S174" s="301"/>
      <c r="T174" s="184"/>
      <c r="U174" s="184"/>
      <c r="V174" s="654"/>
      <c r="W174" s="184"/>
      <c r="X174" s="184"/>
      <c r="Y174" s="387"/>
      <c r="Z174" s="387"/>
      <c r="AA174" s="184"/>
      <c r="AB174" s="300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83"/>
      <c r="AN174" s="183"/>
      <c r="AO174" s="167"/>
      <c r="AP174" s="159"/>
      <c r="AQ174" s="184"/>
      <c r="AR174" s="654"/>
      <c r="AS174" s="184"/>
      <c r="AT174" s="301"/>
      <c r="AU174" s="184"/>
      <c r="AV174" s="184"/>
      <c r="AW174" s="184"/>
      <c r="AX174" s="184"/>
      <c r="AY174" s="184"/>
      <c r="AZ174" s="184"/>
      <c r="BA174" s="387"/>
      <c r="BB174" s="184"/>
      <c r="BC174" s="300"/>
      <c r="BD174" s="172"/>
      <c r="BE174" s="172"/>
      <c r="BF174" s="172"/>
    </row>
    <row r="175" spans="2:58" ht="14.25" customHeight="1">
      <c r="B175" s="104"/>
      <c r="C175" s="423" t="s">
        <v>449</v>
      </c>
      <c r="D175" s="488">
        <v>200</v>
      </c>
      <c r="E175" s="377">
        <v>2.82</v>
      </c>
      <c r="F175" s="634">
        <v>3.45</v>
      </c>
      <c r="G175" s="634">
        <v>16.652999999999999</v>
      </c>
      <c r="H175" s="1891">
        <v>108.94199999999999</v>
      </c>
      <c r="I175" s="878">
        <v>54</v>
      </c>
      <c r="J175" s="834" t="s">
        <v>450</v>
      </c>
      <c r="K175" s="11"/>
      <c r="L175" s="189"/>
      <c r="M175" s="11"/>
      <c r="N175" s="50"/>
      <c r="O175" s="11"/>
      <c r="P175" s="11"/>
      <c r="Q175" s="1074"/>
      <c r="R175" s="300"/>
      <c r="S175" s="301"/>
      <c r="T175" s="300"/>
      <c r="U175" s="652"/>
      <c r="V175" s="245"/>
      <c r="W175" s="1074"/>
      <c r="X175" s="300"/>
      <c r="Y175" s="245"/>
      <c r="Z175" s="300"/>
      <c r="AA175" s="300"/>
      <c r="AB175" s="300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90"/>
      <c r="AN175" s="183"/>
      <c r="AO175" s="167"/>
      <c r="AP175" s="159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</row>
    <row r="176" spans="2:58">
      <c r="B176" s="104"/>
      <c r="C176" s="832" t="s">
        <v>423</v>
      </c>
      <c r="D176" s="833">
        <v>30</v>
      </c>
      <c r="E176" s="384">
        <v>1.27</v>
      </c>
      <c r="F176" s="408">
        <v>1.42</v>
      </c>
      <c r="G176" s="408">
        <v>6.1619999999999999</v>
      </c>
      <c r="H176" s="1691">
        <v>42.508000000000003</v>
      </c>
      <c r="I176" s="380">
        <v>46</v>
      </c>
      <c r="J176" s="834" t="s">
        <v>9</v>
      </c>
      <c r="K176" s="159"/>
      <c r="L176" s="189"/>
      <c r="M176" s="11"/>
      <c r="N176" s="50"/>
      <c r="O176" s="11"/>
      <c r="P176" s="11"/>
      <c r="Q176" s="184"/>
      <c r="R176" s="654"/>
      <c r="S176" s="301"/>
      <c r="T176" s="184"/>
      <c r="U176" s="300"/>
      <c r="V176" s="300"/>
      <c r="W176" s="300"/>
      <c r="X176" s="300"/>
      <c r="Y176" s="300"/>
      <c r="Z176" s="300"/>
      <c r="AA176" s="300"/>
      <c r="AB176" s="300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83"/>
      <c r="AN176" s="183"/>
      <c r="AO176" s="167"/>
      <c r="AP176" s="159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</row>
    <row r="177" spans="2:58">
      <c r="B177" s="104"/>
      <c r="C177" s="876" t="s">
        <v>10</v>
      </c>
      <c r="D177" s="833">
        <v>30</v>
      </c>
      <c r="E177" s="377">
        <v>1.58</v>
      </c>
      <c r="F177" s="634">
        <v>0.21</v>
      </c>
      <c r="G177" s="634">
        <v>12.24</v>
      </c>
      <c r="H177" s="1691">
        <v>57.17</v>
      </c>
      <c r="I177" s="881">
        <v>44</v>
      </c>
      <c r="J177" s="834" t="s">
        <v>9</v>
      </c>
      <c r="K177" s="156"/>
      <c r="L177" s="189"/>
      <c r="M177" s="11"/>
      <c r="N177" s="50"/>
      <c r="O177" s="11"/>
      <c r="P177" s="11"/>
      <c r="Q177" s="184"/>
      <c r="R177" s="184"/>
      <c r="S177" s="301"/>
      <c r="T177" s="1077"/>
      <c r="U177" s="654"/>
      <c r="V177" s="654"/>
      <c r="W177" s="654"/>
      <c r="X177" s="654"/>
      <c r="Y177" s="654"/>
      <c r="Z177" s="654"/>
      <c r="AA177" s="654"/>
      <c r="AB177" s="300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83"/>
      <c r="AN177" s="183"/>
      <c r="AO177" s="167"/>
      <c r="AP177" s="159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</row>
    <row r="178" spans="2:58">
      <c r="B178" s="104"/>
      <c r="C178" s="1504" t="s">
        <v>554</v>
      </c>
      <c r="D178" s="833">
        <v>15</v>
      </c>
      <c r="E178" s="636">
        <v>3.758</v>
      </c>
      <c r="F178" s="634">
        <v>3.3530000000000002</v>
      </c>
      <c r="G178" s="634">
        <v>0</v>
      </c>
      <c r="H178" s="1691">
        <v>45.209000000000003</v>
      </c>
      <c r="I178" s="881">
        <v>43</v>
      </c>
      <c r="J178" s="859" t="s">
        <v>429</v>
      </c>
      <c r="K178" s="159"/>
      <c r="L178" s="189"/>
      <c r="M178" s="5"/>
      <c r="N178" s="11"/>
      <c r="O178" s="11"/>
      <c r="P178" s="11"/>
      <c r="Q178" s="184"/>
      <c r="R178" s="184"/>
      <c r="S178" s="301"/>
      <c r="T178" s="184"/>
      <c r="U178" s="184"/>
      <c r="V178" s="184"/>
      <c r="W178" s="184"/>
      <c r="X178" s="184"/>
      <c r="Y178" s="184"/>
      <c r="Z178" s="184"/>
      <c r="AA178" s="184"/>
      <c r="AB178" s="300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83"/>
      <c r="AN178" s="183"/>
      <c r="AO178" s="167"/>
      <c r="AP178" s="159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</row>
    <row r="179" spans="2:58" ht="15.75" thickBot="1">
      <c r="B179" s="107"/>
      <c r="C179" s="1754" t="s">
        <v>687</v>
      </c>
      <c r="D179" s="838">
        <v>105</v>
      </c>
      <c r="E179" s="325">
        <v>0.42</v>
      </c>
      <c r="F179" s="326">
        <v>0.42</v>
      </c>
      <c r="G179" s="327">
        <v>10.29</v>
      </c>
      <c r="H179" s="1887">
        <v>46.62</v>
      </c>
      <c r="I179" s="860">
        <v>47</v>
      </c>
      <c r="J179" s="861" t="s">
        <v>11</v>
      </c>
      <c r="K179" s="189"/>
      <c r="L179" s="189"/>
      <c r="M179" s="5"/>
      <c r="N179" s="11"/>
      <c r="O179" s="11"/>
      <c r="P179" s="11"/>
      <c r="Q179" s="184"/>
      <c r="R179" s="184"/>
      <c r="S179" s="301"/>
      <c r="T179" s="184"/>
      <c r="U179" s="184"/>
      <c r="V179" s="184"/>
      <c r="W179" s="184"/>
      <c r="X179" s="184"/>
      <c r="Y179" s="184"/>
      <c r="Z179" s="184"/>
      <c r="AA179" s="184"/>
      <c r="AB179" s="300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83"/>
      <c r="AN179" s="183"/>
      <c r="AO179" s="167"/>
      <c r="AP179" s="166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</row>
    <row r="180" spans="2:58" ht="13.5" customHeight="1" thickBot="1">
      <c r="B180" s="862" t="s">
        <v>375</v>
      </c>
      <c r="C180" s="44"/>
      <c r="D180" s="56"/>
      <c r="E180" s="863">
        <f>SUM(E175:E179)</f>
        <v>9.8480000000000008</v>
      </c>
      <c r="F180" s="842">
        <f>SUM(F175:F179)</f>
        <v>8.8529999999999998</v>
      </c>
      <c r="G180" s="864">
        <f>SUM(G175:G179)</f>
        <v>45.344999999999999</v>
      </c>
      <c r="H180" s="865">
        <f>SUM(H175:H179)</f>
        <v>300.44900000000001</v>
      </c>
      <c r="I180" s="866" t="s">
        <v>373</v>
      </c>
      <c r="J180" s="846"/>
      <c r="K180" s="5"/>
      <c r="L180" s="189"/>
      <c r="M180" s="5"/>
      <c r="N180" s="11"/>
      <c r="O180" s="11"/>
      <c r="P180" s="11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83"/>
      <c r="AN180" s="1114"/>
      <c r="AO180" s="167"/>
      <c r="AP180" s="159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</row>
    <row r="181" spans="2:58" ht="17.25" customHeight="1" thickBot="1">
      <c r="B181" s="891"/>
      <c r="C181" s="44" t="s">
        <v>227</v>
      </c>
      <c r="D181" s="45"/>
      <c r="E181" s="249">
        <f>E172+E180</f>
        <v>41.216999999999999</v>
      </c>
      <c r="F181" s="151">
        <f>F172+F180</f>
        <v>40.973999999999997</v>
      </c>
      <c r="G181" s="151">
        <f>G172+G180</f>
        <v>171.626</v>
      </c>
      <c r="H181" s="415">
        <f>H172+H180</f>
        <v>1220.1379999999999</v>
      </c>
      <c r="I181" s="867" t="s">
        <v>376</v>
      </c>
      <c r="J181" s="868">
        <f>D175+D176+D177+D178+D179</f>
        <v>380</v>
      </c>
      <c r="K181" s="159"/>
      <c r="L181" s="5"/>
      <c r="M181" s="5"/>
      <c r="N181" s="11"/>
      <c r="O181" s="11"/>
      <c r="P181" s="11"/>
      <c r="Q181" s="184"/>
      <c r="R181" s="184"/>
      <c r="S181" s="301"/>
      <c r="T181" s="184"/>
      <c r="U181" s="184"/>
      <c r="V181" s="654"/>
      <c r="W181" s="184"/>
      <c r="X181" s="184"/>
      <c r="Y181" s="184"/>
      <c r="Z181" s="184"/>
      <c r="AA181" s="184"/>
      <c r="AB181" s="300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83"/>
      <c r="AN181" s="172"/>
      <c r="AO181" s="180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</row>
    <row r="182" spans="2:58" ht="15.75" thickBot="1">
      <c r="B182" s="46"/>
      <c r="C182" s="47" t="s">
        <v>12</v>
      </c>
      <c r="D182" s="48"/>
      <c r="E182" s="1174">
        <v>40.5</v>
      </c>
      <c r="F182" s="412">
        <v>41.4</v>
      </c>
      <c r="G182" s="412">
        <v>172.35</v>
      </c>
      <c r="H182" s="1173">
        <v>1224</v>
      </c>
      <c r="I182" s="851" t="s">
        <v>377</v>
      </c>
      <c r="J182" s="869"/>
      <c r="Q182" s="184"/>
      <c r="R182" s="184"/>
      <c r="S182" s="301"/>
      <c r="T182" s="184"/>
      <c r="U182" s="184"/>
      <c r="V182" s="654"/>
      <c r="W182" s="184"/>
      <c r="X182" s="184"/>
      <c r="Y182" s="184"/>
      <c r="Z182" s="184"/>
      <c r="AA182" s="184"/>
      <c r="AB182" s="300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98"/>
      <c r="AO182" s="180"/>
      <c r="AP182" s="653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</row>
    <row r="183" spans="2:58" ht="15.75" thickBot="1">
      <c r="Q183" s="654"/>
      <c r="R183" s="184"/>
      <c r="S183" s="301"/>
      <c r="T183" s="184"/>
      <c r="U183" s="184"/>
      <c r="V183" s="184"/>
      <c r="W183" s="184"/>
      <c r="X183" s="184"/>
      <c r="Y183" s="184"/>
      <c r="Z183" s="387"/>
      <c r="AA183" s="184"/>
      <c r="AB183" s="300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83"/>
      <c r="AO183" s="167"/>
      <c r="AP183" s="159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</row>
    <row r="184" spans="2:58" ht="12.75" customHeight="1" thickBot="1">
      <c r="B184" s="799" t="s">
        <v>353</v>
      </c>
      <c r="C184" s="120"/>
      <c r="D184" s="800" t="s">
        <v>354</v>
      </c>
      <c r="E184" s="726" t="s">
        <v>355</v>
      </c>
      <c r="F184" s="726"/>
      <c r="G184" s="726"/>
      <c r="H184" s="801" t="s">
        <v>356</v>
      </c>
      <c r="I184" s="802" t="s">
        <v>357</v>
      </c>
      <c r="J184" s="803" t="s">
        <v>358</v>
      </c>
      <c r="P184" s="1098"/>
      <c r="Q184" s="1098"/>
      <c r="R184" s="1098"/>
      <c r="S184" s="1098"/>
      <c r="T184" s="1098"/>
      <c r="U184" s="1099"/>
      <c r="V184" s="1099"/>
      <c r="W184" s="1098"/>
      <c r="X184" s="1100"/>
      <c r="Y184" s="1099"/>
      <c r="Z184" s="1099"/>
      <c r="AA184" s="1098"/>
      <c r="AB184" s="1098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90"/>
      <c r="AN184" s="183"/>
      <c r="AO184" s="167"/>
      <c r="AP184" s="159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</row>
    <row r="185" spans="2:58">
      <c r="B185" s="804" t="s">
        <v>359</v>
      </c>
      <c r="C185" s="805" t="s">
        <v>360</v>
      </c>
      <c r="D185" s="806" t="s">
        <v>361</v>
      </c>
      <c r="E185" s="807" t="s">
        <v>362</v>
      </c>
      <c r="F185" s="807" t="s">
        <v>67</v>
      </c>
      <c r="G185" s="807" t="s">
        <v>68</v>
      </c>
      <c r="H185" s="808" t="s">
        <v>363</v>
      </c>
      <c r="I185" s="809" t="s">
        <v>364</v>
      </c>
      <c r="J185" s="810" t="s">
        <v>365</v>
      </c>
      <c r="M185" s="243"/>
      <c r="N185" s="7"/>
      <c r="O185" s="159"/>
      <c r="P185" s="1081"/>
      <c r="Q185" s="1081"/>
      <c r="R185" s="1049"/>
      <c r="S185" s="1049"/>
      <c r="T185" s="1082"/>
      <c r="U185" s="1049"/>
      <c r="V185" s="1049"/>
      <c r="W185" s="1083"/>
      <c r="X185" s="1049"/>
      <c r="Y185" s="1049"/>
      <c r="Z185" s="1049"/>
      <c r="AA185" s="1083"/>
      <c r="AB185" s="1084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86"/>
      <c r="AN185" s="183"/>
      <c r="AO185" s="167"/>
      <c r="AP185" s="159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</row>
    <row r="186" spans="2:58" ht="13.5" customHeight="1" thickBot="1">
      <c r="B186" s="811"/>
      <c r="C186" s="870"/>
      <c r="D186" s="871"/>
      <c r="E186" s="814" t="s">
        <v>5</v>
      </c>
      <c r="F186" s="814" t="s">
        <v>6</v>
      </c>
      <c r="G186" s="814" t="s">
        <v>7</v>
      </c>
      <c r="H186" s="815" t="s">
        <v>366</v>
      </c>
      <c r="I186" s="892" t="s">
        <v>367</v>
      </c>
      <c r="J186" s="810" t="s">
        <v>368</v>
      </c>
      <c r="K186" s="11"/>
      <c r="L186" s="5"/>
      <c r="M186" s="183"/>
      <c r="N186" s="1051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84"/>
      <c r="AN186" s="172"/>
      <c r="AO186" s="18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</row>
    <row r="187" spans="2:58">
      <c r="B187" s="120"/>
      <c r="C187" s="895" t="s">
        <v>194</v>
      </c>
      <c r="D187" s="296"/>
      <c r="E187" s="819"/>
      <c r="F187" s="310"/>
      <c r="G187" s="310"/>
      <c r="H187" s="820"/>
      <c r="I187" s="872"/>
      <c r="J187" s="873"/>
      <c r="K187" s="155"/>
      <c r="L187" s="5"/>
      <c r="M187" s="183"/>
      <c r="N187" s="172"/>
      <c r="O187" s="172"/>
      <c r="P187" s="172"/>
      <c r="Q187" s="172"/>
      <c r="R187" s="189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83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83"/>
      <c r="AN187" s="172"/>
      <c r="AO187" s="18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</row>
    <row r="188" spans="2:58">
      <c r="B188" s="875" t="s">
        <v>369</v>
      </c>
      <c r="C188" s="896" t="s">
        <v>579</v>
      </c>
      <c r="D188" s="858">
        <v>250</v>
      </c>
      <c r="E188" s="1035">
        <v>7.0339999999999998</v>
      </c>
      <c r="F188" s="1036">
        <v>8.7219999999999995</v>
      </c>
      <c r="G188" s="639">
        <v>20.244</v>
      </c>
      <c r="H188" s="1691">
        <v>187.61</v>
      </c>
      <c r="I188" s="1648">
        <v>12</v>
      </c>
      <c r="J188" s="823" t="s">
        <v>578</v>
      </c>
      <c r="K188" s="155"/>
      <c r="L188" s="5"/>
      <c r="M188" s="172"/>
      <c r="N188" s="298"/>
      <c r="O188" s="353"/>
      <c r="P188" s="199"/>
      <c r="Q188" s="199"/>
      <c r="R188" s="199"/>
      <c r="S188" s="353"/>
      <c r="T188" s="353"/>
      <c r="U188" s="1063"/>
      <c r="V188" s="199"/>
      <c r="W188" s="199"/>
      <c r="X188" s="353"/>
      <c r="Y188" s="199"/>
      <c r="Z188" s="199"/>
      <c r="AA188" s="199"/>
      <c r="AB188" s="199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83"/>
      <c r="AN188" s="172"/>
      <c r="AO188" s="18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</row>
    <row r="189" spans="2:58" ht="14.25" customHeight="1">
      <c r="B189" s="827" t="s">
        <v>384</v>
      </c>
      <c r="C189" s="896" t="s">
        <v>581</v>
      </c>
      <c r="D189" s="491">
        <v>100</v>
      </c>
      <c r="E189" s="377">
        <v>9.2840000000000007</v>
      </c>
      <c r="F189" s="634">
        <v>8.8580000000000005</v>
      </c>
      <c r="G189" s="634">
        <v>12.616</v>
      </c>
      <c r="H189" s="1691">
        <v>167.322</v>
      </c>
      <c r="I189" s="836">
        <v>16</v>
      </c>
      <c r="J189" s="859" t="s">
        <v>580</v>
      </c>
      <c r="K189" s="16"/>
      <c r="L189" s="5"/>
      <c r="M189" s="183"/>
      <c r="N189" s="199"/>
      <c r="O189" s="353"/>
      <c r="P189" s="1051"/>
      <c r="Q189" s="1051"/>
      <c r="R189" s="1051"/>
      <c r="S189" s="1051"/>
      <c r="T189" s="1051"/>
      <c r="U189" s="1051"/>
      <c r="V189" s="1051"/>
      <c r="W189" s="1051"/>
      <c r="X189" s="1051"/>
      <c r="Y189" s="1051"/>
      <c r="Z189" s="1051"/>
      <c r="AA189" s="1051"/>
      <c r="AB189" s="1051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83"/>
      <c r="AN189" s="172"/>
      <c r="AO189" s="298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</row>
    <row r="190" spans="2:58" ht="17.25" customHeight="1">
      <c r="B190" s="104"/>
      <c r="C190" s="896" t="s">
        <v>583</v>
      </c>
      <c r="D190" s="487">
        <v>180</v>
      </c>
      <c r="E190" s="636">
        <v>3.4710000000000001</v>
      </c>
      <c r="F190" s="634">
        <v>13.464</v>
      </c>
      <c r="G190" s="634">
        <v>24.193000000000001</v>
      </c>
      <c r="H190" s="1892">
        <v>231.83199999999999</v>
      </c>
      <c r="I190" s="380">
        <v>36</v>
      </c>
      <c r="J190" s="834" t="s">
        <v>582</v>
      </c>
      <c r="K190" s="16"/>
      <c r="L190" s="5"/>
      <c r="M190" s="196"/>
      <c r="N190" s="167"/>
      <c r="O190" s="172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83"/>
      <c r="AN190" s="183"/>
      <c r="AO190" s="167"/>
      <c r="AP190" s="312"/>
      <c r="AQ190" s="303"/>
      <c r="AR190" s="303"/>
      <c r="AS190" s="303"/>
      <c r="AT190" s="303"/>
      <c r="AU190" s="303"/>
      <c r="AV190" s="303"/>
      <c r="AW190" s="303"/>
      <c r="AX190" s="303"/>
      <c r="AY190" s="303"/>
      <c r="AZ190" s="303"/>
      <c r="BA190" s="172"/>
      <c r="BB190" s="172"/>
      <c r="BC190" s="172"/>
      <c r="BD190" s="172"/>
      <c r="BE190" s="172"/>
      <c r="BF190" s="172"/>
    </row>
    <row r="191" spans="2:58" ht="15.75">
      <c r="B191" s="831" t="s">
        <v>13</v>
      </c>
      <c r="C191" s="1016" t="s">
        <v>190</v>
      </c>
      <c r="D191" s="833">
        <v>200</v>
      </c>
      <c r="E191" s="377">
        <v>1</v>
      </c>
      <c r="F191" s="634">
        <v>0</v>
      </c>
      <c r="G191" s="634">
        <v>20.92</v>
      </c>
      <c r="H191" s="1691">
        <v>87.68</v>
      </c>
      <c r="I191" s="828">
        <v>48</v>
      </c>
      <c r="J191" s="834" t="s">
        <v>8</v>
      </c>
      <c r="K191" s="16"/>
      <c r="L191" s="5"/>
      <c r="M191" s="183"/>
      <c r="N191" s="167"/>
      <c r="O191" s="156"/>
      <c r="P191" s="652"/>
      <c r="Q191" s="1105"/>
      <c r="R191" s="652"/>
      <c r="S191" s="301"/>
      <c r="T191" s="652"/>
      <c r="U191" s="652"/>
      <c r="V191" s="1105"/>
      <c r="W191" s="1106"/>
      <c r="X191" s="652"/>
      <c r="Y191" s="1106"/>
      <c r="Z191" s="652"/>
      <c r="AA191" s="652"/>
      <c r="AB191" s="300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87"/>
      <c r="AN191" s="183"/>
      <c r="AO191" s="167"/>
      <c r="AP191" s="166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</row>
    <row r="192" spans="2:58">
      <c r="B192" s="835" t="s">
        <v>385</v>
      </c>
      <c r="C192" s="896" t="s">
        <v>10</v>
      </c>
      <c r="D192" s="833">
        <v>60</v>
      </c>
      <c r="E192" s="377">
        <v>3.15</v>
      </c>
      <c r="F192" s="634">
        <v>0.42599999999999999</v>
      </c>
      <c r="G192" s="650">
        <v>24.48</v>
      </c>
      <c r="H192" s="1691">
        <v>114.354</v>
      </c>
      <c r="I192" s="380">
        <v>44</v>
      </c>
      <c r="J192" s="834" t="s">
        <v>9</v>
      </c>
      <c r="K192" s="16"/>
      <c r="L192" s="5"/>
      <c r="M192" s="183"/>
      <c r="N192" s="167"/>
      <c r="O192" s="159"/>
      <c r="P192" s="184"/>
      <c r="Q192" s="184"/>
      <c r="R192" s="184"/>
      <c r="S192" s="301"/>
      <c r="T192" s="184"/>
      <c r="U192" s="184"/>
      <c r="V192" s="184"/>
      <c r="W192" s="184"/>
      <c r="X192" s="184"/>
      <c r="Y192" s="387"/>
      <c r="Z192" s="184"/>
      <c r="AA192" s="184"/>
      <c r="AB192" s="300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84"/>
      <c r="AO192" s="167"/>
      <c r="AP192" s="166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  <c r="BE192" s="172"/>
      <c r="BF192" s="172"/>
    </row>
    <row r="193" spans="2:58" ht="18" customHeight="1" thickBot="1">
      <c r="B193" s="104"/>
      <c r="C193" s="1651" t="s">
        <v>311</v>
      </c>
      <c r="D193" s="838">
        <v>60</v>
      </c>
      <c r="E193" s="377">
        <v>3.39</v>
      </c>
      <c r="F193" s="634">
        <v>0.72</v>
      </c>
      <c r="G193" s="634">
        <v>25.128</v>
      </c>
      <c r="H193" s="1691">
        <v>120.55200000000001</v>
      </c>
      <c r="I193" s="1649">
        <v>45</v>
      </c>
      <c r="J193" s="834" t="s">
        <v>9</v>
      </c>
      <c r="K193" s="166"/>
      <c r="L193" s="5"/>
      <c r="M193" s="183"/>
      <c r="N193" s="167"/>
      <c r="O193" s="159"/>
      <c r="P193" s="184"/>
      <c r="Q193" s="184"/>
      <c r="R193" s="184"/>
      <c r="S193" s="301"/>
      <c r="T193" s="184"/>
      <c r="U193" s="1077"/>
      <c r="V193" s="654"/>
      <c r="W193" s="184"/>
      <c r="X193" s="184"/>
      <c r="Y193" s="184"/>
      <c r="Z193" s="184"/>
      <c r="AA193" s="184"/>
      <c r="AB193" s="300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343"/>
      <c r="AO193" s="343"/>
      <c r="AP193" s="343"/>
      <c r="AQ193" s="313"/>
      <c r="AR193" s="1058"/>
      <c r="AS193" s="343"/>
      <c r="AT193" s="313"/>
      <c r="AU193" s="313"/>
      <c r="AV193" s="343"/>
      <c r="AW193" s="1059"/>
      <c r="AX193" s="343"/>
      <c r="AY193" s="343"/>
      <c r="AZ193" s="172"/>
      <c r="BA193" s="199"/>
      <c r="BB193" s="172"/>
      <c r="BC193" s="172"/>
      <c r="BD193" s="172"/>
      <c r="BE193" s="172"/>
      <c r="BF193" s="172"/>
    </row>
    <row r="194" spans="2:58" ht="14.25" customHeight="1">
      <c r="B194" s="840" t="s">
        <v>372</v>
      </c>
      <c r="D194" s="241"/>
      <c r="E194" s="841">
        <f>SUM(E188:E193)</f>
        <v>27.329000000000001</v>
      </c>
      <c r="F194" s="842">
        <f>SUM(F188:F193)</f>
        <v>32.19</v>
      </c>
      <c r="G194" s="843">
        <f>SUM(G188:G193)</f>
        <v>127.581</v>
      </c>
      <c r="H194" s="844">
        <f>SUM(H188:H193)</f>
        <v>909.35</v>
      </c>
      <c r="I194" s="866" t="s">
        <v>373</v>
      </c>
      <c r="J194" s="846"/>
      <c r="K194" s="166"/>
      <c r="L194" s="5"/>
      <c r="M194" s="183"/>
      <c r="N194" s="167"/>
      <c r="O194" s="159"/>
      <c r="P194" s="184"/>
      <c r="Q194" s="184"/>
      <c r="R194" s="184"/>
      <c r="S194" s="301"/>
      <c r="T194" s="184"/>
      <c r="U194" s="184"/>
      <c r="V194" s="184"/>
      <c r="W194" s="184"/>
      <c r="X194" s="184"/>
      <c r="Y194" s="184"/>
      <c r="Z194" s="184"/>
      <c r="AA194" s="184"/>
      <c r="AB194" s="300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84"/>
      <c r="AN194" s="343"/>
      <c r="AO194" s="343"/>
      <c r="AP194" s="343"/>
      <c r="AQ194" s="343"/>
      <c r="AR194" s="343"/>
      <c r="AS194" s="343"/>
      <c r="AT194" s="343"/>
      <c r="AU194" s="343"/>
      <c r="AV194" s="343"/>
      <c r="AW194" s="343"/>
      <c r="AX194" s="343"/>
      <c r="AY194" s="343"/>
      <c r="AZ194" s="172"/>
      <c r="BA194" s="172"/>
      <c r="BB194" s="172"/>
      <c r="BC194" s="172"/>
      <c r="BD194" s="172"/>
      <c r="BE194" s="172"/>
      <c r="BF194" s="172"/>
    </row>
    <row r="195" spans="2:58" ht="16.5" customHeight="1" thickBot="1">
      <c r="B195" s="104"/>
      <c r="E195" s="847"/>
      <c r="F195" s="848"/>
      <c r="G195" s="849"/>
      <c r="H195" s="850"/>
      <c r="I195" s="851" t="s">
        <v>374</v>
      </c>
      <c r="J195" s="852">
        <f>D188+D189+D190+D191+D192+D193</f>
        <v>850</v>
      </c>
      <c r="K195" s="11"/>
      <c r="L195" s="5"/>
      <c r="M195" s="183"/>
      <c r="N195" s="167"/>
      <c r="O195" s="159"/>
      <c r="P195" s="184"/>
      <c r="Q195" s="184"/>
      <c r="R195" s="184"/>
      <c r="S195" s="301"/>
      <c r="T195" s="184"/>
      <c r="U195" s="184"/>
      <c r="V195" s="184"/>
      <c r="W195" s="184"/>
      <c r="X195" s="184"/>
      <c r="Y195" s="184"/>
      <c r="Z195" s="184"/>
      <c r="AA195" s="184"/>
      <c r="AB195" s="300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83"/>
      <c r="AN195" s="172"/>
      <c r="AO195" s="172"/>
      <c r="AP195" s="172"/>
      <c r="AQ195" s="313"/>
      <c r="AR195" s="313"/>
      <c r="AS195" s="172"/>
      <c r="AT195" s="313"/>
      <c r="AU195" s="313"/>
      <c r="AV195" s="172"/>
      <c r="AW195" s="167"/>
      <c r="AX195" s="172"/>
      <c r="AY195" s="172"/>
      <c r="AZ195" s="172"/>
      <c r="BA195" s="172"/>
      <c r="BB195" s="172"/>
      <c r="BC195" s="172"/>
      <c r="BD195" s="172"/>
      <c r="BE195" s="172"/>
      <c r="BF195" s="172"/>
    </row>
    <row r="196" spans="2:58" ht="15.75" customHeight="1">
      <c r="B196" s="104"/>
      <c r="C196" s="273" t="s">
        <v>195</v>
      </c>
      <c r="D196" s="120"/>
      <c r="E196" s="66"/>
      <c r="F196" s="853"/>
      <c r="G196" s="853"/>
      <c r="H196" s="854"/>
      <c r="I196" s="855"/>
      <c r="J196" s="855"/>
      <c r="K196" s="11"/>
      <c r="L196" s="5"/>
      <c r="M196" s="172"/>
      <c r="N196" s="298"/>
      <c r="O196" s="159"/>
      <c r="P196" s="184"/>
      <c r="Q196" s="184"/>
      <c r="R196" s="184"/>
      <c r="S196" s="301"/>
      <c r="T196" s="184"/>
      <c r="U196" s="184"/>
      <c r="V196" s="184"/>
      <c r="W196" s="184"/>
      <c r="X196" s="184"/>
      <c r="Y196" s="184"/>
      <c r="Z196" s="184"/>
      <c r="AA196" s="184"/>
      <c r="AB196" s="300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83"/>
      <c r="AN196" s="1064"/>
      <c r="AO196" s="1065"/>
      <c r="AP196" s="1066"/>
      <c r="AQ196" s="1067"/>
      <c r="AR196" s="1068"/>
      <c r="AS196" s="1068"/>
      <c r="AT196" s="1068"/>
      <c r="AU196" s="1068"/>
      <c r="AV196" s="1068"/>
      <c r="AW196" s="1068"/>
      <c r="AX196" s="1064"/>
      <c r="AY196" s="1064"/>
      <c r="AZ196" s="1069"/>
      <c r="BA196" s="172"/>
      <c r="BB196" s="172"/>
      <c r="BC196" s="172"/>
      <c r="BD196" s="172"/>
      <c r="BE196" s="172"/>
      <c r="BF196" s="172"/>
    </row>
    <row r="197" spans="2:58" ht="15.75" customHeight="1">
      <c r="B197" s="104"/>
      <c r="C197" s="486" t="s">
        <v>634</v>
      </c>
      <c r="D197" s="858" t="s">
        <v>556</v>
      </c>
      <c r="E197" s="636">
        <v>6.86</v>
      </c>
      <c r="F197" s="634">
        <v>4.04</v>
      </c>
      <c r="G197" s="634">
        <v>35.56</v>
      </c>
      <c r="H197" s="1891">
        <v>206.04</v>
      </c>
      <c r="I197" s="1650">
        <v>41</v>
      </c>
      <c r="J197" s="834" t="s">
        <v>592</v>
      </c>
      <c r="K197" s="11"/>
      <c r="L197" s="5"/>
      <c r="M197" s="185"/>
      <c r="N197" s="167"/>
      <c r="O197" s="172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83"/>
      <c r="AN197" s="359"/>
      <c r="AO197" s="359"/>
      <c r="AP197" s="359"/>
      <c r="AQ197" s="1070"/>
      <c r="AR197" s="359"/>
      <c r="AS197" s="359"/>
      <c r="AT197" s="359"/>
      <c r="AU197" s="359"/>
      <c r="AV197" s="359"/>
      <c r="AW197" s="359"/>
      <c r="AX197" s="359"/>
      <c r="AY197" s="359"/>
      <c r="AZ197" s="359"/>
      <c r="BA197" s="172"/>
      <c r="BB197" s="172"/>
      <c r="BC197" s="172"/>
      <c r="BD197" s="172"/>
      <c r="BE197" s="172"/>
      <c r="BF197" s="172"/>
    </row>
    <row r="198" spans="2:58" ht="16.5" customHeight="1" thickBot="1">
      <c r="B198" s="104"/>
      <c r="C198" s="1207" t="s">
        <v>451</v>
      </c>
      <c r="D198" s="833">
        <v>200</v>
      </c>
      <c r="E198" s="1182">
        <v>5.8</v>
      </c>
      <c r="F198" s="1183">
        <v>5</v>
      </c>
      <c r="G198" s="1183">
        <v>9.6</v>
      </c>
      <c r="H198" s="1891">
        <v>106.6</v>
      </c>
      <c r="I198" s="881">
        <v>53</v>
      </c>
      <c r="J198" s="834" t="s">
        <v>218</v>
      </c>
      <c r="K198" s="11"/>
      <c r="L198" s="5"/>
      <c r="M198" s="155"/>
      <c r="N198" s="53"/>
      <c r="O198" s="53"/>
      <c r="P198" s="53"/>
      <c r="Q198" s="184"/>
      <c r="R198" s="184"/>
      <c r="S198" s="301"/>
      <c r="T198" s="184"/>
      <c r="U198" s="184"/>
      <c r="V198" s="184"/>
      <c r="W198" s="184"/>
      <c r="X198" s="184"/>
      <c r="Y198" s="184"/>
      <c r="Z198" s="184"/>
      <c r="AA198" s="184"/>
      <c r="AB198" s="300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83"/>
      <c r="AN198" s="184"/>
      <c r="AO198" s="184"/>
      <c r="AP198" s="184"/>
      <c r="AQ198" s="301"/>
      <c r="AR198" s="184"/>
      <c r="AS198" s="184"/>
      <c r="AT198" s="184"/>
      <c r="AU198" s="184"/>
      <c r="AV198" s="184"/>
      <c r="AW198" s="184"/>
      <c r="AX198" s="184"/>
      <c r="AY198" s="184"/>
      <c r="AZ198" s="300"/>
      <c r="BA198" s="172"/>
      <c r="BB198" s="172"/>
      <c r="BC198" s="172"/>
      <c r="BD198" s="172"/>
      <c r="BE198" s="172"/>
      <c r="BF198" s="172"/>
    </row>
    <row r="199" spans="2:58" ht="15.75" thickBot="1">
      <c r="B199" s="862" t="s">
        <v>375</v>
      </c>
      <c r="C199" s="44"/>
      <c r="D199" s="56"/>
      <c r="E199" s="863">
        <f>SUM(E197:E198)</f>
        <v>12.66</v>
      </c>
      <c r="F199" s="842">
        <f>SUM(F197:F198)</f>
        <v>9.0399999999999991</v>
      </c>
      <c r="G199" s="864">
        <f>SUM(G197:G198)</f>
        <v>45.160000000000004</v>
      </c>
      <c r="H199" s="865">
        <f>SUM(H197:H198)</f>
        <v>312.64</v>
      </c>
      <c r="I199" s="866" t="s">
        <v>373</v>
      </c>
      <c r="J199" s="846"/>
      <c r="K199" s="11"/>
      <c r="L199" s="5"/>
      <c r="M199" s="243"/>
      <c r="N199" s="167"/>
      <c r="O199" s="159"/>
      <c r="P199" s="300"/>
      <c r="Q199" s="300"/>
      <c r="R199" s="300"/>
      <c r="S199" s="301"/>
      <c r="T199" s="300"/>
      <c r="U199" s="300"/>
      <c r="V199" s="300"/>
      <c r="W199" s="300"/>
      <c r="X199" s="300"/>
      <c r="Y199" s="300"/>
      <c r="Z199" s="300"/>
      <c r="AA199" s="300"/>
      <c r="AB199" s="300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87"/>
      <c r="AN199" s="1092"/>
      <c r="AO199" s="1092"/>
      <c r="AP199" s="1092"/>
      <c r="AQ199" s="1104"/>
      <c r="AR199" s="1092"/>
      <c r="AS199" s="1092"/>
      <c r="AT199" s="1092"/>
      <c r="AU199" s="1092"/>
      <c r="AV199" s="1093"/>
      <c r="AW199" s="1093"/>
      <c r="AX199" s="1092"/>
      <c r="AY199" s="1092"/>
      <c r="AZ199" s="1092"/>
      <c r="BA199" s="172"/>
      <c r="BB199" s="172"/>
      <c r="BC199" s="172"/>
      <c r="BD199" s="172"/>
      <c r="BE199" s="172"/>
      <c r="BF199" s="172"/>
    </row>
    <row r="200" spans="2:58" ht="15.75" thickBot="1">
      <c r="B200" s="43"/>
      <c r="C200" s="44" t="s">
        <v>227</v>
      </c>
      <c r="D200" s="45"/>
      <c r="E200" s="249">
        <f>E194+E199</f>
        <v>39.989000000000004</v>
      </c>
      <c r="F200" s="151">
        <f>F194+F199</f>
        <v>41.23</v>
      </c>
      <c r="G200" s="151">
        <f>G194+G199</f>
        <v>172.74100000000001</v>
      </c>
      <c r="H200" s="415">
        <f>H194+H199</f>
        <v>1221.99</v>
      </c>
      <c r="I200" s="867" t="s">
        <v>376</v>
      </c>
      <c r="J200" s="868">
        <f>D198+120+30</f>
        <v>350</v>
      </c>
      <c r="K200" s="16"/>
      <c r="L200" s="5"/>
      <c r="M200" s="159"/>
      <c r="N200" s="1078"/>
      <c r="O200" s="166"/>
      <c r="P200" s="1098"/>
      <c r="Q200" s="1098"/>
      <c r="R200" s="1098"/>
      <c r="S200" s="1099"/>
      <c r="T200" s="1098"/>
      <c r="U200" s="1098"/>
      <c r="V200" s="1099"/>
      <c r="W200" s="1098"/>
      <c r="X200" s="1100"/>
      <c r="Y200" s="1099"/>
      <c r="Z200" s="1098"/>
      <c r="AA200" s="1098"/>
      <c r="AB200" s="1098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  <c r="AM200" s="172"/>
      <c r="AN200" s="172"/>
      <c r="AO200" s="172"/>
      <c r="AP200" s="172"/>
      <c r="AQ200" s="172"/>
      <c r="AR200" s="172"/>
      <c r="AS200" s="172"/>
      <c r="AT200" s="172"/>
      <c r="AU200" s="172"/>
      <c r="AV200" s="172"/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</row>
    <row r="201" spans="2:58" ht="15.75" thickBot="1">
      <c r="B201" s="46"/>
      <c r="C201" s="47" t="s">
        <v>12</v>
      </c>
      <c r="D201" s="48"/>
      <c r="E201" s="1174">
        <v>40.5</v>
      </c>
      <c r="F201" s="412">
        <v>41.4</v>
      </c>
      <c r="G201" s="412">
        <v>172.35</v>
      </c>
      <c r="H201" s="1173">
        <v>1224</v>
      </c>
      <c r="I201" s="851" t="s">
        <v>377</v>
      </c>
      <c r="J201" s="869"/>
      <c r="K201" s="11"/>
      <c r="L201" s="5"/>
      <c r="M201" s="172"/>
      <c r="N201" s="1080"/>
      <c r="O201" s="172"/>
      <c r="P201" s="1081"/>
      <c r="Q201" s="1081"/>
      <c r="R201" s="1049"/>
      <c r="S201" s="1049"/>
      <c r="T201" s="1082"/>
      <c r="U201" s="1049"/>
      <c r="V201" s="1049"/>
      <c r="W201" s="1083"/>
      <c r="X201" s="1049"/>
      <c r="Y201" s="1049"/>
      <c r="Z201" s="1049"/>
      <c r="AA201" s="1083"/>
      <c r="AB201" s="1084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059"/>
      <c r="AX201" s="172"/>
      <c r="AY201" s="1059"/>
      <c r="AZ201" s="172"/>
      <c r="BA201" s="172"/>
      <c r="BB201" s="172"/>
      <c r="BC201" s="172"/>
      <c r="BD201" s="172"/>
      <c r="BE201" s="172"/>
      <c r="BF201" s="172"/>
    </row>
    <row r="202" spans="2:58" ht="16.5" customHeight="1" thickBot="1">
      <c r="K202" s="1776"/>
      <c r="L202" s="5"/>
      <c r="M202" s="172"/>
      <c r="N202" s="172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107"/>
      <c r="AR202" s="172"/>
      <c r="AS202" s="172"/>
      <c r="AT202" s="172"/>
      <c r="AU202" s="172"/>
      <c r="AV202" s="172"/>
      <c r="AW202" s="172"/>
      <c r="AX202" s="172"/>
      <c r="AY202" s="1059"/>
      <c r="AZ202" s="172"/>
      <c r="BA202" s="172"/>
      <c r="BB202" s="172"/>
      <c r="BC202" s="172"/>
      <c r="BD202" s="172"/>
      <c r="BE202" s="172"/>
      <c r="BF202" s="172"/>
    </row>
    <row r="203" spans="2:58" ht="13.5" customHeight="1" thickBot="1">
      <c r="B203" s="760" t="s">
        <v>522</v>
      </c>
      <c r="C203" s="69"/>
      <c r="D203" s="907"/>
      <c r="E203" s="726" t="s">
        <v>355</v>
      </c>
      <c r="F203" s="726"/>
      <c r="G203" s="726"/>
      <c r="H203" s="802" t="s">
        <v>356</v>
      </c>
      <c r="I203" s="908" t="s">
        <v>394</v>
      </c>
      <c r="J203" s="662"/>
      <c r="K203" s="166"/>
      <c r="L203" s="5"/>
      <c r="M203" s="1061"/>
      <c r="N203" s="1101"/>
      <c r="O203" s="199"/>
      <c r="P203" s="172"/>
      <c r="Q203" s="172"/>
      <c r="R203" s="1091"/>
      <c r="S203" s="1115"/>
      <c r="T203" s="1116"/>
      <c r="U203" s="199"/>
      <c r="V203" s="199"/>
      <c r="W203" s="199"/>
      <c r="X203" s="172"/>
      <c r="Y203" s="358"/>
      <c r="Z203" s="172"/>
      <c r="AA203" s="257"/>
      <c r="AB203" s="183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83"/>
      <c r="AO203" s="167"/>
      <c r="AP203" s="166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2"/>
      <c r="BD203" s="172"/>
      <c r="BE203" s="172"/>
      <c r="BF203" s="172"/>
    </row>
    <row r="204" spans="2:58" ht="15" customHeight="1">
      <c r="B204" s="1667" t="s">
        <v>644</v>
      </c>
      <c r="C204" s="1670" t="s">
        <v>630</v>
      </c>
      <c r="D204" s="909"/>
      <c r="E204" s="910" t="s">
        <v>362</v>
      </c>
      <c r="F204" s="807" t="s">
        <v>67</v>
      </c>
      <c r="G204" s="807" t="s">
        <v>68</v>
      </c>
      <c r="H204" s="804" t="s">
        <v>363</v>
      </c>
      <c r="I204" s="290" t="s">
        <v>48</v>
      </c>
      <c r="J204" s="911" t="s">
        <v>395</v>
      </c>
      <c r="K204" s="172"/>
      <c r="L204" s="5"/>
      <c r="M204" s="183"/>
      <c r="N204" s="1051"/>
      <c r="O204" s="353"/>
      <c r="P204" s="199"/>
      <c r="Q204" s="199"/>
      <c r="R204" s="199"/>
      <c r="S204" s="353"/>
      <c r="T204" s="353"/>
      <c r="U204" s="1063"/>
      <c r="V204" s="199"/>
      <c r="W204" s="199"/>
      <c r="X204" s="353"/>
      <c r="Y204" s="199"/>
      <c r="Z204" s="199"/>
      <c r="AA204" s="199"/>
      <c r="AB204" s="199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90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2"/>
      <c r="BD204" s="172"/>
      <c r="BE204" s="172"/>
      <c r="BF204" s="172"/>
    </row>
    <row r="205" spans="2:58" ht="12.75" customHeight="1" thickBot="1">
      <c r="B205" s="67"/>
      <c r="C205" s="1671" t="s">
        <v>626</v>
      </c>
      <c r="D205" s="869"/>
      <c r="E205" s="912" t="s">
        <v>5</v>
      </c>
      <c r="F205" s="814" t="s">
        <v>6</v>
      </c>
      <c r="G205" s="814" t="s">
        <v>7</v>
      </c>
      <c r="H205" s="913" t="s">
        <v>366</v>
      </c>
      <c r="I205" s="847"/>
      <c r="J205" s="914" t="s">
        <v>396</v>
      </c>
      <c r="K205" s="189"/>
      <c r="L205" s="5"/>
      <c r="M205" s="183"/>
      <c r="N205" s="199"/>
      <c r="O205" s="353"/>
      <c r="P205" s="1051"/>
      <c r="Q205" s="1051"/>
      <c r="R205" s="1051"/>
      <c r="S205" s="1051"/>
      <c r="T205" s="1051"/>
      <c r="U205" s="1051"/>
      <c r="V205" s="1051"/>
      <c r="W205" s="1051"/>
      <c r="X205" s="1051"/>
      <c r="Y205" s="1051"/>
      <c r="Z205" s="1051"/>
      <c r="AA205" s="1051"/>
      <c r="AB205" s="1051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98"/>
      <c r="AO205" s="167"/>
      <c r="AP205" s="180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  <c r="BD205" s="172"/>
      <c r="BE205" s="172"/>
      <c r="BF205" s="172"/>
    </row>
    <row r="206" spans="2:58">
      <c r="B206" s="73"/>
      <c r="C206" s="1668" t="s">
        <v>154</v>
      </c>
      <c r="D206" s="1669">
        <v>1</v>
      </c>
      <c r="E206" s="915">
        <v>90</v>
      </c>
      <c r="F206" s="71">
        <v>92</v>
      </c>
      <c r="G206" s="72">
        <v>383</v>
      </c>
      <c r="H206" s="1012">
        <v>2720</v>
      </c>
      <c r="I206" s="1009" t="s">
        <v>362</v>
      </c>
      <c r="J206" s="916">
        <f>(E208-E210)*6</f>
        <v>4.2632564145606011E-14</v>
      </c>
      <c r="K206" s="11"/>
      <c r="M206" s="172"/>
      <c r="N206" s="298"/>
      <c r="O206" s="172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87"/>
      <c r="AO206" s="167"/>
      <c r="AP206" s="166"/>
      <c r="AQ206" s="172"/>
      <c r="AR206" s="172"/>
      <c r="AS206" s="172"/>
      <c r="AT206" s="172"/>
      <c r="AU206" s="172"/>
      <c r="AV206" s="172"/>
      <c r="AW206" s="172"/>
      <c r="AX206" s="172"/>
      <c r="AY206" s="172"/>
      <c r="AZ206" s="172"/>
      <c r="BA206" s="172"/>
      <c r="BB206" s="172"/>
      <c r="BC206" s="172"/>
      <c r="BD206" s="172"/>
      <c r="BE206" s="172"/>
      <c r="BF206" s="172"/>
    </row>
    <row r="207" spans="2:58" ht="14.25" customHeight="1">
      <c r="B207" s="281"/>
      <c r="C207" s="250" t="s">
        <v>185</v>
      </c>
      <c r="D207" s="917"/>
      <c r="E207" s="1044"/>
      <c r="F207" s="1046"/>
      <c r="G207" s="1045"/>
      <c r="H207" s="1013"/>
      <c r="I207" s="1008" t="s">
        <v>67</v>
      </c>
      <c r="J207" s="918">
        <f>(F208-F210)*6</f>
        <v>0</v>
      </c>
      <c r="K207" s="5"/>
      <c r="M207" s="183"/>
      <c r="N207" s="167"/>
      <c r="O207" s="159"/>
      <c r="P207" s="652"/>
      <c r="Q207" s="652"/>
      <c r="R207" s="1117"/>
      <c r="S207" s="301"/>
      <c r="T207" s="652"/>
      <c r="U207" s="652"/>
      <c r="V207" s="1106"/>
      <c r="W207" s="652"/>
      <c r="X207" s="652"/>
      <c r="Y207" s="1106"/>
      <c r="Z207" s="652"/>
      <c r="AA207" s="652"/>
      <c r="AB207" s="300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83"/>
      <c r="AO207" s="167"/>
      <c r="AP207" s="166"/>
      <c r="AQ207" s="172"/>
      <c r="AR207" s="172"/>
      <c r="AS207" s="172"/>
      <c r="AT207" s="172"/>
      <c r="AU207" s="172"/>
      <c r="AV207" s="172"/>
      <c r="AW207" s="172"/>
      <c r="AX207" s="172"/>
      <c r="AY207" s="172"/>
      <c r="AZ207" s="172"/>
      <c r="BA207" s="172"/>
      <c r="BB207" s="172"/>
      <c r="BC207" s="172"/>
      <c r="BD207" s="172"/>
      <c r="BE207" s="172"/>
      <c r="BF207" s="172"/>
    </row>
    <row r="208" spans="2:58" ht="15.75" customHeight="1">
      <c r="B208" s="1640" t="s">
        <v>521</v>
      </c>
      <c r="C208" s="919" t="s">
        <v>397</v>
      </c>
      <c r="D208" s="920">
        <v>0.45</v>
      </c>
      <c r="E208" s="1900">
        <v>40.5</v>
      </c>
      <c r="F208" s="1901">
        <v>41.4</v>
      </c>
      <c r="G208" s="1901">
        <v>172.35</v>
      </c>
      <c r="H208" s="1902">
        <v>1224</v>
      </c>
      <c r="I208" s="1008" t="s">
        <v>68</v>
      </c>
      <c r="J208" s="918">
        <f>(G208-G210)*6</f>
        <v>0</v>
      </c>
      <c r="O208" s="159"/>
      <c r="P208" s="184"/>
      <c r="Q208" s="184"/>
      <c r="R208" s="184"/>
      <c r="S208" s="301"/>
      <c r="T208" s="184"/>
      <c r="U208" s="184"/>
      <c r="V208" s="184"/>
      <c r="W208" s="184"/>
      <c r="X208" s="184"/>
      <c r="Y208" s="184"/>
      <c r="Z208" s="184"/>
      <c r="AA208" s="184"/>
      <c r="AB208" s="196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83"/>
      <c r="AO208" s="167"/>
      <c r="AP208" s="166"/>
      <c r="AQ208" s="172"/>
      <c r="AR208" s="172"/>
      <c r="AS208" s="172"/>
      <c r="AT208" s="172"/>
      <c r="AU208" s="172"/>
      <c r="AV208" s="172"/>
      <c r="AW208" s="172"/>
      <c r="AX208" s="172"/>
      <c r="AY208" s="172"/>
      <c r="AZ208" s="172"/>
      <c r="BA208" s="172"/>
      <c r="BB208" s="172"/>
      <c r="BC208" s="172"/>
      <c r="BD208" s="172"/>
      <c r="BE208" s="172"/>
      <c r="BF208" s="172"/>
    </row>
    <row r="209" spans="2:58" ht="14.25" customHeight="1">
      <c r="B209" s="73"/>
      <c r="C209" s="921"/>
      <c r="D209" s="922"/>
      <c r="E209" s="380"/>
      <c r="F209" s="923"/>
      <c r="G209" s="923"/>
      <c r="H209" s="1014"/>
      <c r="I209" s="1010" t="s">
        <v>398</v>
      </c>
      <c r="J209" s="924"/>
      <c r="O209" s="166"/>
      <c r="P209" s="654"/>
      <c r="Q209" s="654"/>
      <c r="R209" s="654"/>
      <c r="S209" s="301"/>
      <c r="T209" s="1077"/>
      <c r="U209" s="654"/>
      <c r="V209" s="1118"/>
      <c r="W209" s="1119"/>
      <c r="X209" s="1120"/>
      <c r="Y209" s="1120"/>
      <c r="Z209" s="1121"/>
      <c r="AA209" s="1119"/>
      <c r="AB209" s="1074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83"/>
      <c r="AO209" s="167"/>
      <c r="AP209" s="166"/>
      <c r="AQ209" s="172"/>
      <c r="AR209" s="172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2"/>
      <c r="BE209" s="172"/>
      <c r="BF209" s="172"/>
    </row>
    <row r="210" spans="2:58" ht="17.25" customHeight="1" thickBot="1">
      <c r="B210" s="925"/>
      <c r="C210" s="1641" t="s">
        <v>629</v>
      </c>
      <c r="D210" s="926"/>
      <c r="E210" s="381">
        <f>(E79+E103+E133+E154+E181+E200)/6</f>
        <v>40.499999999999993</v>
      </c>
      <c r="F210" s="382">
        <f>(F79+F103+F133+F154+F181+F200)/6</f>
        <v>41.4</v>
      </c>
      <c r="G210" s="382">
        <f>(G79+G103+G133+G154+G181+G200)/6</f>
        <v>172.35</v>
      </c>
      <c r="H210" s="1642">
        <f>(H79+H103+H133+H154+H181+H200)/6</f>
        <v>1223.9999999999998</v>
      </c>
      <c r="I210" s="1011" t="s">
        <v>366</v>
      </c>
      <c r="J210" s="927">
        <f>(H208-H210)*6</f>
        <v>1.3642420526593924E-12</v>
      </c>
      <c r="O210" s="159"/>
      <c r="P210" s="184"/>
      <c r="Q210" s="184"/>
      <c r="R210" s="184"/>
      <c r="S210" s="301"/>
      <c r="T210" s="184"/>
      <c r="U210" s="184"/>
      <c r="V210" s="184"/>
      <c r="W210" s="184"/>
      <c r="X210" s="184"/>
      <c r="Y210" s="184"/>
      <c r="Z210" s="184"/>
      <c r="AA210" s="184"/>
      <c r="AB210" s="300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84"/>
      <c r="AO210" s="167"/>
      <c r="AP210" s="166"/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  <c r="BC210" s="172"/>
      <c r="BD210" s="172"/>
      <c r="BE210" s="172"/>
      <c r="BF210" s="172"/>
    </row>
    <row r="211" spans="2:58" ht="19.5" customHeight="1">
      <c r="D211" s="12" t="s">
        <v>352</v>
      </c>
      <c r="E211"/>
      <c r="F211"/>
      <c r="G211" s="22"/>
      <c r="H211"/>
      <c r="I211"/>
      <c r="J211" s="34"/>
      <c r="M211" s="297"/>
      <c r="N211" s="180"/>
      <c r="O211" s="159"/>
      <c r="P211" s="184"/>
      <c r="Q211" s="184"/>
      <c r="R211" s="184"/>
      <c r="S211" s="301"/>
      <c r="T211" s="184"/>
      <c r="U211" s="184"/>
      <c r="V211" s="184"/>
      <c r="W211" s="184"/>
      <c r="X211" s="184"/>
      <c r="Y211" s="184"/>
      <c r="Z211" s="184"/>
      <c r="AA211" s="184"/>
      <c r="AB211" s="300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243"/>
      <c r="AO211" s="167"/>
      <c r="AP211" s="166"/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172"/>
      <c r="BA211" s="172"/>
      <c r="BB211" s="172"/>
      <c r="BC211" s="172"/>
      <c r="BD211" s="172"/>
      <c r="BE211" s="172"/>
      <c r="BF211" s="172"/>
    </row>
    <row r="212" spans="2:58" ht="12" customHeight="1">
      <c r="C212" s="797" t="s">
        <v>623</v>
      </c>
      <c r="D212" s="27"/>
      <c r="E212"/>
      <c r="F212"/>
      <c r="G212" s="27"/>
      <c r="H212" s="27"/>
      <c r="I212" s="28"/>
      <c r="M212" s="183"/>
      <c r="N212" s="167"/>
      <c r="O212" s="172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298"/>
      <c r="AP212" s="172"/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172"/>
      <c r="BA212" s="172"/>
      <c r="BB212" s="172"/>
      <c r="BC212" s="172"/>
      <c r="BD212" s="172"/>
      <c r="BE212" s="172"/>
      <c r="BF212" s="172"/>
    </row>
    <row r="213" spans="2:58" ht="15.75">
      <c r="B213" s="27"/>
      <c r="C213" s="27"/>
      <c r="D213" s="796"/>
      <c r="E213" s="1145" t="s">
        <v>627</v>
      </c>
      <c r="F213"/>
      <c r="G213"/>
      <c r="H213"/>
      <c r="I213"/>
      <c r="J213" s="798">
        <v>0.45</v>
      </c>
      <c r="M213" s="184"/>
      <c r="N213" s="166"/>
      <c r="O213" s="159"/>
      <c r="P213" s="184"/>
      <c r="Q213" s="184"/>
      <c r="R213" s="184"/>
      <c r="S213" s="301"/>
      <c r="T213" s="184"/>
      <c r="U213" s="184"/>
      <c r="V213" s="184"/>
      <c r="W213" s="184"/>
      <c r="X213" s="184"/>
      <c r="Y213" s="184"/>
      <c r="Z213" s="184"/>
      <c r="AA213" s="184"/>
      <c r="AB213" s="196"/>
      <c r="AC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87"/>
      <c r="AO213" s="167"/>
      <c r="AP213" s="166"/>
      <c r="AQ213" s="172"/>
      <c r="AR213" s="172"/>
      <c r="AS213" s="172"/>
      <c r="AT213" s="172"/>
      <c r="AU213" s="172"/>
      <c r="AV213" s="172"/>
      <c r="AW213" s="172"/>
      <c r="AX213" s="172"/>
      <c r="AY213" s="172"/>
      <c r="AZ213" s="172"/>
      <c r="BA213" s="172"/>
      <c r="BB213" s="172"/>
      <c r="BC213" s="172"/>
      <c r="BD213" s="172"/>
      <c r="BE213" s="172"/>
      <c r="BF213" s="172"/>
    </row>
    <row r="214" spans="2:58" ht="13.5" customHeight="1">
      <c r="B214" s="52" t="s">
        <v>520</v>
      </c>
      <c r="C214" s="28"/>
      <c r="D214"/>
      <c r="E214"/>
      <c r="F214" s="30" t="s">
        <v>0</v>
      </c>
      <c r="G214"/>
      <c r="H214" s="605" t="s">
        <v>626</v>
      </c>
      <c r="I214"/>
      <c r="J214" s="605"/>
      <c r="M214" s="186"/>
      <c r="N214" s="167"/>
      <c r="O214" s="156"/>
      <c r="P214" s="184"/>
      <c r="Q214" s="654"/>
      <c r="R214" s="184"/>
      <c r="S214" s="301"/>
      <c r="T214" s="184"/>
      <c r="U214" s="184"/>
      <c r="V214" s="184"/>
      <c r="W214" s="184"/>
      <c r="X214" s="184"/>
      <c r="Y214" s="184"/>
      <c r="Z214" s="387"/>
      <c r="AA214" s="184"/>
      <c r="AB214" s="300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297"/>
      <c r="AO214" s="171"/>
      <c r="AP214" s="171"/>
      <c r="AQ214" s="172"/>
      <c r="AR214" s="172"/>
      <c r="AS214" s="172"/>
      <c r="AT214" s="172"/>
      <c r="AU214" s="172"/>
      <c r="AV214" s="172"/>
      <c r="AW214" s="172"/>
      <c r="AX214" s="172"/>
      <c r="AY214" s="172"/>
      <c r="AZ214" s="172"/>
      <c r="BA214" s="172"/>
      <c r="BB214" s="172"/>
      <c r="BC214" s="172"/>
      <c r="BD214" s="172"/>
      <c r="BE214" s="172"/>
      <c r="BF214" s="172"/>
    </row>
    <row r="215" spans="2:58" ht="13.5" customHeight="1" thickBot="1">
      <c r="M215" s="172"/>
      <c r="N215" s="298"/>
      <c r="O215" s="156"/>
      <c r="P215" s="184"/>
      <c r="Q215" s="184"/>
      <c r="R215" s="184"/>
      <c r="S215" s="301"/>
      <c r="T215" s="184"/>
      <c r="U215" s="184"/>
      <c r="V215" s="654"/>
      <c r="W215" s="184"/>
      <c r="X215" s="184"/>
      <c r="Y215" s="184"/>
      <c r="Z215" s="184"/>
      <c r="AA215" s="184"/>
      <c r="AB215" s="300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83"/>
      <c r="AO215" s="167"/>
      <c r="AP215" s="171"/>
      <c r="AQ215" s="172"/>
      <c r="AR215" s="172"/>
      <c r="AS215" s="172"/>
      <c r="AT215" s="172"/>
      <c r="AU215" s="172"/>
      <c r="AV215" s="172"/>
      <c r="AW215" s="172"/>
      <c r="AX215" s="172"/>
      <c r="AY215" s="172"/>
      <c r="AZ215" s="172"/>
      <c r="BA215" s="172"/>
      <c r="BB215" s="172"/>
      <c r="BC215" s="172"/>
      <c r="BD215" s="172"/>
      <c r="BE215" s="172"/>
      <c r="BF215" s="172"/>
    </row>
    <row r="216" spans="2:58" ht="12.75" customHeight="1" thickBot="1">
      <c r="B216" s="799" t="s">
        <v>353</v>
      </c>
      <c r="C216" s="120"/>
      <c r="D216" s="800" t="s">
        <v>354</v>
      </c>
      <c r="E216" s="726" t="s">
        <v>355</v>
      </c>
      <c r="F216" s="726"/>
      <c r="G216" s="726"/>
      <c r="H216" s="801" t="s">
        <v>356</v>
      </c>
      <c r="I216" s="802" t="s">
        <v>357</v>
      </c>
      <c r="J216" s="803" t="s">
        <v>358</v>
      </c>
      <c r="K216" s="11"/>
      <c r="M216" s="183"/>
      <c r="N216" s="167"/>
      <c r="O216" s="159"/>
      <c r="P216" s="184"/>
      <c r="Q216" s="654"/>
      <c r="R216" s="184"/>
      <c r="S216" s="301"/>
      <c r="T216" s="184"/>
      <c r="U216" s="184"/>
      <c r="V216" s="184"/>
      <c r="W216" s="184"/>
      <c r="X216" s="184"/>
      <c r="Y216" s="184"/>
      <c r="Z216" s="387"/>
      <c r="AA216" s="184"/>
      <c r="AB216" s="300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87"/>
      <c r="AO216" s="167"/>
      <c r="AP216" s="166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  <c r="BC216" s="172"/>
      <c r="BD216" s="172"/>
      <c r="BE216" s="172"/>
      <c r="BF216" s="172"/>
    </row>
    <row r="217" spans="2:58" ht="14.25" customHeight="1">
      <c r="B217" s="804" t="s">
        <v>359</v>
      </c>
      <c r="C217" s="805" t="s">
        <v>360</v>
      </c>
      <c r="D217" s="806" t="s">
        <v>361</v>
      </c>
      <c r="E217" s="807" t="s">
        <v>362</v>
      </c>
      <c r="F217" s="807" t="s">
        <v>67</v>
      </c>
      <c r="G217" s="807" t="s">
        <v>68</v>
      </c>
      <c r="H217" s="808" t="s">
        <v>363</v>
      </c>
      <c r="I217" s="809" t="s">
        <v>364</v>
      </c>
      <c r="J217" s="810" t="s">
        <v>365</v>
      </c>
      <c r="K217" s="1769"/>
      <c r="M217" s="183"/>
      <c r="N217" s="167"/>
      <c r="O217" s="166"/>
      <c r="P217" s="1098"/>
      <c r="Q217" s="1098"/>
      <c r="R217" s="1098"/>
      <c r="S217" s="1098"/>
      <c r="T217" s="1098"/>
      <c r="U217" s="1099"/>
      <c r="V217" s="1099"/>
      <c r="W217" s="1098"/>
      <c r="X217" s="1100"/>
      <c r="Y217" s="1099"/>
      <c r="Z217" s="1099"/>
      <c r="AA217" s="1098"/>
      <c r="AB217" s="1098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82"/>
      <c r="AP217" s="172"/>
      <c r="AQ217" s="172"/>
      <c r="AR217" s="172"/>
      <c r="AS217" s="172"/>
      <c r="AT217" s="172"/>
      <c r="AU217" s="172"/>
      <c r="AV217" s="172"/>
      <c r="AW217" s="172"/>
      <c r="AX217" s="172"/>
      <c r="AY217" s="172"/>
      <c r="AZ217" s="172"/>
      <c r="BA217" s="172"/>
      <c r="BB217" s="172"/>
      <c r="BC217" s="172"/>
      <c r="BD217" s="172"/>
      <c r="BE217" s="172"/>
      <c r="BF217" s="172"/>
    </row>
    <row r="218" spans="2:58" ht="13.5" customHeight="1" thickBot="1">
      <c r="B218" s="811"/>
      <c r="C218" s="870"/>
      <c r="D218" s="871"/>
      <c r="E218" s="814" t="s">
        <v>5</v>
      </c>
      <c r="F218" s="814" t="s">
        <v>6</v>
      </c>
      <c r="G218" s="814" t="s">
        <v>7</v>
      </c>
      <c r="H218" s="815" t="s">
        <v>366</v>
      </c>
      <c r="I218" s="892" t="s">
        <v>367</v>
      </c>
      <c r="J218" s="810" t="s">
        <v>368</v>
      </c>
      <c r="K218" s="16"/>
      <c r="M218" s="159"/>
      <c r="N218" s="1078"/>
      <c r="O218" s="172"/>
      <c r="P218" s="1081"/>
      <c r="Q218" s="1081"/>
      <c r="R218" s="1049"/>
      <c r="S218" s="1049"/>
      <c r="T218" s="1082"/>
      <c r="U218" s="1049"/>
      <c r="V218" s="1049"/>
      <c r="W218" s="1083"/>
      <c r="X218" s="1049"/>
      <c r="Y218" s="1049"/>
      <c r="Z218" s="1049"/>
      <c r="AA218" s="1083"/>
      <c r="AB218" s="1084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8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2"/>
      <c r="BE218" s="172"/>
      <c r="BF218" s="172"/>
    </row>
    <row r="219" spans="2:58">
      <c r="B219" s="120"/>
      <c r="C219" s="895" t="s">
        <v>194</v>
      </c>
      <c r="D219" s="296"/>
      <c r="E219" s="819"/>
      <c r="F219" s="310"/>
      <c r="G219" s="310"/>
      <c r="H219" s="820"/>
      <c r="I219" s="872"/>
      <c r="J219" s="873"/>
      <c r="K219" s="11"/>
      <c r="M219" s="172"/>
      <c r="N219" s="1080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82"/>
      <c r="AP219" s="172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172"/>
    </row>
    <row r="220" spans="2:58">
      <c r="B220" s="875" t="s">
        <v>369</v>
      </c>
      <c r="C220" s="423" t="s">
        <v>242</v>
      </c>
      <c r="D220" s="833">
        <v>250</v>
      </c>
      <c r="E220" s="646">
        <v>3.2229999999999999</v>
      </c>
      <c r="F220" s="648">
        <v>7.1760000000000002</v>
      </c>
      <c r="G220" s="648">
        <v>15.94</v>
      </c>
      <c r="H220" s="1892">
        <v>141.23599999999999</v>
      </c>
      <c r="I220" s="893">
        <v>6</v>
      </c>
      <c r="J220" s="830" t="s">
        <v>159</v>
      </c>
      <c r="K220" s="16"/>
      <c r="L220" s="1193"/>
      <c r="M220" s="172"/>
      <c r="N220" s="172"/>
      <c r="O220" s="172"/>
      <c r="P220" s="172"/>
      <c r="Q220" s="172"/>
      <c r="R220" s="189"/>
      <c r="S220" s="189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172"/>
      <c r="AL220" s="172"/>
      <c r="AM220" s="172"/>
      <c r="AN220" s="172"/>
      <c r="AO220" s="18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  <c r="BD220" s="172"/>
      <c r="BE220" s="172"/>
      <c r="BF220" s="172"/>
    </row>
    <row r="221" spans="2:58" ht="15.75">
      <c r="B221" s="827" t="s">
        <v>384</v>
      </c>
      <c r="C221" s="832" t="s">
        <v>697</v>
      </c>
      <c r="D221" s="833">
        <v>60</v>
      </c>
      <c r="E221" s="377">
        <v>0.66</v>
      </c>
      <c r="F221" s="634">
        <v>0.12</v>
      </c>
      <c r="G221" s="634">
        <v>2.2799999999999998</v>
      </c>
      <c r="H221" s="1888">
        <v>12.84</v>
      </c>
      <c r="I221" s="380">
        <v>37</v>
      </c>
      <c r="J221" s="889" t="s">
        <v>261</v>
      </c>
      <c r="K221" s="156"/>
      <c r="L221" s="1193"/>
      <c r="M221" s="1061"/>
      <c r="N221" s="1101"/>
      <c r="O221" s="307"/>
      <c r="P221" s="172"/>
      <c r="Q221" s="172"/>
      <c r="R221" s="307"/>
      <c r="S221" s="307"/>
      <c r="T221" s="199"/>
      <c r="U221" s="199"/>
      <c r="V221" s="199"/>
      <c r="W221" s="199"/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  <c r="AJ221" s="172"/>
      <c r="AK221" s="172"/>
      <c r="AL221" s="172"/>
      <c r="AM221" s="172"/>
      <c r="AN221" s="172"/>
      <c r="AO221" s="172"/>
      <c r="AP221" s="172"/>
      <c r="AQ221" s="172"/>
      <c r="AR221" s="172"/>
      <c r="AS221" s="172"/>
      <c r="AT221" s="172"/>
      <c r="AU221" s="172"/>
      <c r="AV221" s="172"/>
      <c r="AW221" s="172"/>
      <c r="AX221" s="172"/>
      <c r="AY221" s="172"/>
      <c r="AZ221" s="172"/>
      <c r="BA221" s="172"/>
      <c r="BB221" s="172"/>
      <c r="BC221" s="172"/>
      <c r="BD221" s="172"/>
      <c r="BE221" s="172"/>
      <c r="BF221" s="172"/>
    </row>
    <row r="222" spans="2:58" ht="15.75">
      <c r="B222" s="104"/>
      <c r="C222" s="423" t="s">
        <v>113</v>
      </c>
      <c r="D222" s="833" t="s">
        <v>635</v>
      </c>
      <c r="E222" s="641">
        <v>17.356999999999999</v>
      </c>
      <c r="F222" s="1527">
        <v>20.786000000000001</v>
      </c>
      <c r="G222" s="1527">
        <v>33.198</v>
      </c>
      <c r="H222" s="1691">
        <v>389.29399999999998</v>
      </c>
      <c r="I222" s="380">
        <v>21</v>
      </c>
      <c r="J222" s="834" t="s">
        <v>17</v>
      </c>
      <c r="K222" s="16"/>
      <c r="L222" s="1193"/>
      <c r="M222" s="183"/>
      <c r="N222" s="1051"/>
      <c r="O222" s="172"/>
      <c r="P222" s="172"/>
      <c r="Q222" s="172"/>
      <c r="R222" s="172"/>
      <c r="S222" s="313"/>
      <c r="T222" s="172"/>
      <c r="U222" s="257"/>
      <c r="V222" s="199"/>
      <c r="W222" s="199"/>
      <c r="X222" s="199"/>
      <c r="Y222" s="172"/>
      <c r="Z222" s="172"/>
      <c r="AA222" s="1057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</row>
    <row r="223" spans="2:58" ht="21">
      <c r="B223" s="831" t="s">
        <v>13</v>
      </c>
      <c r="C223" s="423" t="s">
        <v>199</v>
      </c>
      <c r="D223" s="858">
        <v>200</v>
      </c>
      <c r="E223" s="377">
        <v>0.14499999999999999</v>
      </c>
      <c r="F223" s="634">
        <v>2.3E-2</v>
      </c>
      <c r="G223" s="634">
        <v>14.89</v>
      </c>
      <c r="H223" s="1892">
        <v>60.347000000000001</v>
      </c>
      <c r="I223" s="856">
        <v>55</v>
      </c>
      <c r="J223" s="829" t="s">
        <v>201</v>
      </c>
      <c r="K223" s="16"/>
      <c r="L223" s="1193"/>
      <c r="M223" s="183"/>
      <c r="N223" s="199"/>
      <c r="O223" s="189"/>
      <c r="P223" s="189"/>
      <c r="Q223" s="189"/>
      <c r="R223" s="1060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</row>
    <row r="224" spans="2:58">
      <c r="B224" s="835" t="s">
        <v>386</v>
      </c>
      <c r="C224" s="423" t="s">
        <v>10</v>
      </c>
      <c r="D224" s="833">
        <v>60</v>
      </c>
      <c r="E224" s="377">
        <v>3.15</v>
      </c>
      <c r="F224" s="634">
        <v>0.42599999999999999</v>
      </c>
      <c r="G224" s="650">
        <v>24.48</v>
      </c>
      <c r="H224" s="1892">
        <v>114.354</v>
      </c>
      <c r="I224" s="836">
        <v>44</v>
      </c>
      <c r="J224" s="834" t="s">
        <v>9</v>
      </c>
      <c r="K224" s="11"/>
      <c r="L224" s="1193"/>
      <c r="M224" s="172"/>
      <c r="N224" s="298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</row>
    <row r="225" spans="2:58" ht="15.75" thickBot="1">
      <c r="B225" s="104"/>
      <c r="C225" s="900" t="s">
        <v>311</v>
      </c>
      <c r="D225" s="838">
        <v>60</v>
      </c>
      <c r="E225" s="377">
        <v>3.39</v>
      </c>
      <c r="F225" s="634">
        <v>0.72</v>
      </c>
      <c r="G225" s="634">
        <v>25.128</v>
      </c>
      <c r="H225" s="1887">
        <v>120.55200000000001</v>
      </c>
      <c r="I225" s="836">
        <v>45</v>
      </c>
      <c r="J225" s="839" t="s">
        <v>9</v>
      </c>
      <c r="K225" s="11"/>
      <c r="L225" s="1193"/>
      <c r="M225" s="183"/>
      <c r="N225" s="167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172"/>
      <c r="AT225" s="172"/>
      <c r="AU225" s="172"/>
      <c r="AV225" s="172"/>
      <c r="AW225" s="172"/>
      <c r="AX225" s="172"/>
      <c r="AY225" s="172"/>
      <c r="AZ225" s="172"/>
      <c r="BA225" s="172"/>
      <c r="BB225" s="172"/>
      <c r="BC225" s="172"/>
      <c r="BD225" s="172"/>
      <c r="BE225" s="172"/>
      <c r="BF225" s="172"/>
    </row>
    <row r="226" spans="2:58">
      <c r="B226" s="840" t="s">
        <v>372</v>
      </c>
      <c r="D226" s="241"/>
      <c r="E226" s="841">
        <f>SUM(E220:E225)</f>
        <v>27.924999999999997</v>
      </c>
      <c r="F226" s="842">
        <f>SUM(F220:F225)</f>
        <v>29.250999999999998</v>
      </c>
      <c r="G226" s="843">
        <f>SUM(G220:G225)</f>
        <v>115.916</v>
      </c>
      <c r="H226" s="844">
        <f>SUM(H220:H225)</f>
        <v>838.62300000000005</v>
      </c>
      <c r="I226" s="866" t="s">
        <v>373</v>
      </c>
      <c r="J226" s="846"/>
      <c r="K226" s="16"/>
      <c r="L226" s="1193"/>
      <c r="M226" s="187"/>
      <c r="N226" s="167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72"/>
      <c r="BB226" s="172"/>
      <c r="BC226" s="172"/>
      <c r="BD226" s="172"/>
      <c r="BE226" s="172"/>
      <c r="BF226" s="172"/>
    </row>
    <row r="227" spans="2:58" ht="15.75" thickBot="1">
      <c r="B227" s="104"/>
      <c r="E227" s="847"/>
      <c r="F227" s="848"/>
      <c r="G227" s="849"/>
      <c r="H227" s="850"/>
      <c r="I227" s="851" t="s">
        <v>374</v>
      </c>
      <c r="J227" s="852">
        <f>D220+D221+D223+D224+D225+60+140</f>
        <v>830</v>
      </c>
      <c r="K227" s="11"/>
      <c r="L227" s="1193"/>
      <c r="M227" s="183"/>
      <c r="N227" s="167"/>
      <c r="O227" s="353"/>
      <c r="P227" s="199"/>
      <c r="Q227" s="199"/>
      <c r="R227" s="199"/>
      <c r="S227" s="353"/>
      <c r="T227" s="353"/>
      <c r="U227" s="1063"/>
      <c r="V227" s="199"/>
      <c r="W227" s="199"/>
      <c r="X227" s="353"/>
      <c r="Y227" s="199"/>
      <c r="Z227" s="199"/>
      <c r="AA227" s="199"/>
      <c r="AB227" s="199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2"/>
      <c r="AT227" s="172"/>
      <c r="AU227" s="172"/>
      <c r="AV227" s="172"/>
      <c r="AW227" s="172"/>
      <c r="AX227" s="172"/>
      <c r="AY227" s="172"/>
      <c r="AZ227" s="172"/>
      <c r="BA227" s="172"/>
      <c r="BB227" s="172"/>
      <c r="BC227" s="172"/>
      <c r="BD227" s="172"/>
      <c r="BE227" s="172"/>
      <c r="BF227" s="172"/>
    </row>
    <row r="228" spans="2:58">
      <c r="B228" s="104"/>
      <c r="C228" s="273" t="s">
        <v>195</v>
      </c>
      <c r="D228" s="120"/>
      <c r="E228" s="66"/>
      <c r="F228" s="853"/>
      <c r="G228" s="853"/>
      <c r="H228" s="854"/>
      <c r="I228" s="855"/>
      <c r="J228" s="855"/>
      <c r="K228" s="16"/>
      <c r="L228" s="1193"/>
      <c r="M228" s="183"/>
      <c r="N228" s="167"/>
      <c r="O228" s="353"/>
      <c r="P228" s="1051"/>
      <c r="Q228" s="1051"/>
      <c r="R228" s="1051"/>
      <c r="S228" s="1051"/>
      <c r="T228" s="1051"/>
      <c r="U228" s="1051"/>
      <c r="V228" s="1051"/>
      <c r="W228" s="1051"/>
      <c r="X228" s="1051"/>
      <c r="Y228" s="1051"/>
      <c r="Z228" s="1051"/>
      <c r="AA228" s="1051"/>
      <c r="AB228" s="1051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  <c r="AR228" s="172"/>
      <c r="AS228" s="172"/>
      <c r="AT228" s="172"/>
      <c r="AU228" s="172"/>
      <c r="AV228" s="172"/>
      <c r="AW228" s="172"/>
      <c r="AX228" s="172"/>
      <c r="AY228" s="172"/>
      <c r="AZ228" s="172"/>
      <c r="BA228" s="172"/>
      <c r="BB228" s="172"/>
      <c r="BC228" s="172"/>
      <c r="BD228" s="172"/>
      <c r="BE228" s="172"/>
      <c r="BF228" s="172"/>
    </row>
    <row r="229" spans="2:58">
      <c r="B229" s="104"/>
      <c r="C229" s="832" t="s">
        <v>558</v>
      </c>
      <c r="D229" s="858">
        <v>110</v>
      </c>
      <c r="E229" s="636">
        <v>6.6680000000000001</v>
      </c>
      <c r="F229" s="634">
        <v>8.9269999999999996</v>
      </c>
      <c r="G229" s="634">
        <v>16.984999999999999</v>
      </c>
      <c r="H229" s="1892">
        <v>174.95500000000001</v>
      </c>
      <c r="I229" s="856">
        <v>18</v>
      </c>
      <c r="J229" s="829" t="s">
        <v>229</v>
      </c>
      <c r="K229" s="16"/>
      <c r="L229" s="1193"/>
      <c r="M229" s="183"/>
      <c r="N229" s="167"/>
      <c r="O229" s="172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  <c r="BD229" s="172"/>
      <c r="BE229" s="172"/>
      <c r="BF229" s="172"/>
    </row>
    <row r="230" spans="2:58" ht="15.75">
      <c r="B230" s="104"/>
      <c r="C230" s="626" t="s">
        <v>670</v>
      </c>
      <c r="D230" s="825">
        <v>200</v>
      </c>
      <c r="E230" s="646">
        <v>3.8</v>
      </c>
      <c r="F230" s="648">
        <v>3</v>
      </c>
      <c r="G230" s="648">
        <v>23</v>
      </c>
      <c r="H230" s="1888">
        <v>134.19999999999999</v>
      </c>
      <c r="I230" s="1505">
        <v>51</v>
      </c>
      <c r="J230" s="1506" t="s">
        <v>18</v>
      </c>
      <c r="K230" s="16"/>
      <c r="L230" s="1193"/>
      <c r="M230" s="183"/>
      <c r="N230" s="167"/>
      <c r="O230" s="159"/>
      <c r="P230" s="300"/>
      <c r="Q230" s="300"/>
      <c r="R230" s="300"/>
      <c r="S230" s="301"/>
      <c r="T230" s="300"/>
      <c r="U230" s="300"/>
      <c r="V230" s="245"/>
      <c r="W230" s="300"/>
      <c r="X230" s="1094"/>
      <c r="Y230" s="245"/>
      <c r="Z230" s="300"/>
      <c r="AA230" s="300"/>
      <c r="AB230" s="300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343"/>
      <c r="AO230" s="343"/>
      <c r="AP230" s="343"/>
      <c r="AQ230" s="313"/>
      <c r="AR230" s="1058"/>
      <c r="AS230" s="343"/>
      <c r="AT230" s="313"/>
      <c r="AU230" s="313"/>
      <c r="AV230" s="343"/>
      <c r="AW230" s="1059"/>
      <c r="AX230" s="343"/>
      <c r="AY230" s="343"/>
      <c r="AZ230" s="172"/>
      <c r="BA230" s="199"/>
      <c r="BB230" s="172"/>
      <c r="BC230" s="172"/>
      <c r="BD230" s="172"/>
      <c r="BE230" s="172"/>
      <c r="BF230" s="172"/>
    </row>
    <row r="231" spans="2:58" ht="15.75" thickBot="1">
      <c r="B231" s="107"/>
      <c r="C231" s="900" t="s">
        <v>10</v>
      </c>
      <c r="D231" s="838">
        <v>40</v>
      </c>
      <c r="E231" s="325">
        <v>2.1070000000000002</v>
      </c>
      <c r="F231" s="327">
        <v>0.28000000000000003</v>
      </c>
      <c r="G231" s="327">
        <v>16.32</v>
      </c>
      <c r="H231" s="1894">
        <v>76.227999999999994</v>
      </c>
      <c r="I231" s="1507">
        <v>44</v>
      </c>
      <c r="J231" s="839" t="s">
        <v>9</v>
      </c>
      <c r="K231" s="159"/>
      <c r="L231" s="1193"/>
      <c r="M231" s="172"/>
      <c r="N231" s="298"/>
      <c r="O231" s="159"/>
      <c r="P231" s="300"/>
      <c r="Q231" s="300"/>
      <c r="R231" s="300"/>
      <c r="S231" s="301"/>
      <c r="T231" s="1077"/>
      <c r="U231" s="654"/>
      <c r="V231" s="1077"/>
      <c r="W231" s="1119"/>
      <c r="X231" s="1120"/>
      <c r="Y231" s="1120"/>
      <c r="Z231" s="1121"/>
      <c r="AA231" s="1121"/>
      <c r="AB231" s="300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343"/>
      <c r="AO231" s="343"/>
      <c r="AP231" s="343"/>
      <c r="AQ231" s="343"/>
      <c r="AR231" s="343"/>
      <c r="AS231" s="343"/>
      <c r="AT231" s="343"/>
      <c r="AU231" s="343"/>
      <c r="AV231" s="343"/>
      <c r="AW231" s="343"/>
      <c r="AX231" s="343"/>
      <c r="AY231" s="343"/>
      <c r="AZ231" s="172"/>
      <c r="BA231" s="172"/>
      <c r="BB231" s="172"/>
      <c r="BC231" s="172"/>
      <c r="BD231" s="172"/>
      <c r="BE231" s="172"/>
      <c r="BF231" s="172"/>
    </row>
    <row r="232" spans="2:58" ht="16.5" thickBot="1">
      <c r="B232" s="862" t="s">
        <v>375</v>
      </c>
      <c r="C232" s="44"/>
      <c r="D232" s="56"/>
      <c r="E232" s="863">
        <f>SUM(E229:E231)</f>
        <v>12.574999999999999</v>
      </c>
      <c r="F232" s="842">
        <f>SUM(F229:F231)</f>
        <v>12.206999999999999</v>
      </c>
      <c r="G232" s="864">
        <f>SUM(G229:G231)</f>
        <v>56.305</v>
      </c>
      <c r="H232" s="865">
        <f>SUM(H229:H231)</f>
        <v>385.38299999999998</v>
      </c>
      <c r="I232" s="866" t="s">
        <v>373</v>
      </c>
      <c r="J232" s="846"/>
      <c r="K232" s="172"/>
      <c r="L232" s="1193"/>
      <c r="M232" s="187"/>
      <c r="N232" s="167"/>
      <c r="O232" s="159"/>
      <c r="P232" s="184"/>
      <c r="Q232" s="184"/>
      <c r="R232" s="184"/>
      <c r="S232" s="301"/>
      <c r="T232" s="184"/>
      <c r="U232" s="184"/>
      <c r="V232" s="184"/>
      <c r="W232" s="184"/>
      <c r="X232" s="184"/>
      <c r="Y232" s="387"/>
      <c r="Z232" s="184"/>
      <c r="AA232" s="184"/>
      <c r="AB232" s="300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313"/>
      <c r="AR232" s="313"/>
      <c r="AS232" s="172"/>
      <c r="AT232" s="313"/>
      <c r="AU232" s="313"/>
      <c r="AV232" s="172"/>
      <c r="AW232" s="167"/>
      <c r="AX232" s="172"/>
      <c r="AY232" s="172"/>
      <c r="AZ232" s="172"/>
      <c r="BA232" s="172"/>
      <c r="BB232" s="172"/>
      <c r="BC232" s="172"/>
      <c r="BD232" s="172"/>
      <c r="BE232" s="172"/>
      <c r="BF232" s="172"/>
    </row>
    <row r="233" spans="2:58" ht="16.5" thickBot="1">
      <c r="B233" s="43"/>
      <c r="C233" s="44" t="s">
        <v>227</v>
      </c>
      <c r="D233" s="45"/>
      <c r="E233" s="249">
        <f>E226+E232</f>
        <v>40.5</v>
      </c>
      <c r="F233" s="151">
        <f>F226+F232</f>
        <v>41.457999999999998</v>
      </c>
      <c r="G233" s="151">
        <f>G226+G232</f>
        <v>172.221</v>
      </c>
      <c r="H233" s="415">
        <f>H226+H232</f>
        <v>1224.0060000000001</v>
      </c>
      <c r="I233" s="867" t="s">
        <v>376</v>
      </c>
      <c r="J233" s="868">
        <f>D229+D230+D231</f>
        <v>350</v>
      </c>
      <c r="K233" s="1193"/>
      <c r="L233" s="1193"/>
      <c r="M233" s="297"/>
      <c r="N233" s="171"/>
      <c r="O233" s="159"/>
      <c r="P233" s="184"/>
      <c r="Q233" s="184"/>
      <c r="R233" s="184"/>
      <c r="S233" s="301"/>
      <c r="T233" s="184"/>
      <c r="U233" s="184"/>
      <c r="V233" s="184"/>
      <c r="W233" s="184"/>
      <c r="X233" s="184"/>
      <c r="Y233" s="184"/>
      <c r="Z233" s="184"/>
      <c r="AA233" s="184"/>
      <c r="AB233" s="300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064"/>
      <c r="AO233" s="1065"/>
      <c r="AP233" s="1066"/>
      <c r="AQ233" s="1067"/>
      <c r="AR233" s="1068"/>
      <c r="AS233" s="1068"/>
      <c r="AT233" s="1068"/>
      <c r="AU233" s="1068"/>
      <c r="AV233" s="1068"/>
      <c r="AW233" s="1068"/>
      <c r="AX233" s="1064"/>
      <c r="AY233" s="1064"/>
      <c r="AZ233" s="1069"/>
      <c r="BA233" s="172"/>
      <c r="BB233" s="172"/>
      <c r="BC233" s="172"/>
      <c r="BD233" s="172"/>
      <c r="BE233" s="172"/>
      <c r="BF233" s="172"/>
    </row>
    <row r="234" spans="2:58" ht="15.75" thickBot="1">
      <c r="B234" s="46"/>
      <c r="C234" s="47" t="s">
        <v>12</v>
      </c>
      <c r="D234" s="48"/>
      <c r="E234" s="1174">
        <v>40.5</v>
      </c>
      <c r="F234" s="412">
        <v>41.4</v>
      </c>
      <c r="G234" s="412">
        <v>172.35</v>
      </c>
      <c r="H234" s="1173">
        <v>1224</v>
      </c>
      <c r="I234" s="851" t="s">
        <v>377</v>
      </c>
      <c r="J234" s="869"/>
      <c r="K234" s="11"/>
      <c r="L234" s="1193"/>
      <c r="M234" s="183"/>
      <c r="N234" s="167"/>
      <c r="O234" s="159"/>
      <c r="P234" s="184"/>
      <c r="Q234" s="184"/>
      <c r="R234" s="184"/>
      <c r="S234" s="301"/>
      <c r="T234" s="184"/>
      <c r="U234" s="184"/>
      <c r="V234" s="184"/>
      <c r="W234" s="184"/>
      <c r="X234" s="184"/>
      <c r="Y234" s="184"/>
      <c r="Z234" s="184"/>
      <c r="AA234" s="184"/>
      <c r="AB234" s="300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359"/>
      <c r="AO234" s="359"/>
      <c r="AP234" s="359"/>
      <c r="AQ234" s="1070"/>
      <c r="AR234" s="359"/>
      <c r="AS234" s="359"/>
      <c r="AT234" s="359"/>
      <c r="AU234" s="359"/>
      <c r="AV234" s="359"/>
      <c r="AW234" s="359"/>
      <c r="AX234" s="359"/>
      <c r="AY234" s="359"/>
      <c r="AZ234" s="359"/>
      <c r="BA234" s="172"/>
      <c r="BB234" s="172"/>
      <c r="BC234" s="172"/>
      <c r="BD234" s="172"/>
      <c r="BE234" s="172"/>
      <c r="BF234" s="172"/>
    </row>
    <row r="235" spans="2:58" ht="18.75" customHeight="1">
      <c r="L235" s="1193"/>
      <c r="M235" s="243"/>
      <c r="N235" s="167"/>
      <c r="O235" s="166"/>
      <c r="P235" s="1079"/>
      <c r="Q235" s="1122"/>
      <c r="R235" s="1088"/>
      <c r="S235" s="1089"/>
      <c r="T235" s="1123"/>
      <c r="U235" s="1088"/>
      <c r="V235" s="1090"/>
      <c r="W235" s="1123"/>
      <c r="X235" s="1052"/>
      <c r="Y235" s="1089"/>
      <c r="Z235" s="1089"/>
      <c r="AA235" s="1088"/>
      <c r="AB235" s="1124"/>
      <c r="AC235" s="172"/>
      <c r="AD235" s="172"/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84"/>
      <c r="AO235" s="184"/>
      <c r="AP235" s="184"/>
      <c r="AQ235" s="301"/>
      <c r="AR235" s="184"/>
      <c r="AS235" s="184"/>
      <c r="AT235" s="184"/>
      <c r="AU235" s="184"/>
      <c r="AV235" s="184"/>
      <c r="AW235" s="184"/>
      <c r="AX235" s="184"/>
      <c r="AY235" s="184"/>
      <c r="AZ235" s="300"/>
      <c r="BA235" s="172"/>
      <c r="BB235" s="172"/>
      <c r="BC235" s="172"/>
      <c r="BD235" s="172"/>
      <c r="BE235" s="172"/>
      <c r="BF235" s="172"/>
    </row>
    <row r="236" spans="2:58" ht="19.5" customHeight="1" thickBot="1">
      <c r="E236" s="53"/>
      <c r="F236" s="53"/>
      <c r="G236" s="53"/>
      <c r="K236" s="5"/>
      <c r="L236" s="5"/>
      <c r="M236" s="185"/>
      <c r="N236" s="1078"/>
      <c r="O236" s="172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092"/>
      <c r="AO236" s="1092"/>
      <c r="AP236" s="1092"/>
      <c r="AQ236" s="1104"/>
      <c r="AR236" s="1092"/>
      <c r="AS236" s="1092"/>
      <c r="AT236" s="1092"/>
      <c r="AU236" s="1092"/>
      <c r="AV236" s="1093"/>
      <c r="AW236" s="1093"/>
      <c r="AX236" s="1092"/>
      <c r="AY236" s="1092"/>
      <c r="AZ236" s="1092"/>
      <c r="BA236" s="172"/>
      <c r="BB236" s="172"/>
      <c r="BC236" s="172"/>
      <c r="BD236" s="172"/>
      <c r="BE236" s="172"/>
      <c r="BF236" s="172"/>
    </row>
    <row r="237" spans="2:58" ht="15.75" thickBot="1">
      <c r="B237" s="799" t="s">
        <v>353</v>
      </c>
      <c r="C237" s="120"/>
      <c r="D237" s="800" t="s">
        <v>354</v>
      </c>
      <c r="E237" s="726" t="s">
        <v>355</v>
      </c>
      <c r="F237" s="726"/>
      <c r="G237" s="726"/>
      <c r="H237" s="801" t="s">
        <v>356</v>
      </c>
      <c r="I237" s="802" t="s">
        <v>357</v>
      </c>
      <c r="J237" s="803" t="s">
        <v>358</v>
      </c>
      <c r="K237" s="182"/>
      <c r="L237" s="5"/>
      <c r="M237" s="172"/>
      <c r="N237" s="1080"/>
      <c r="O237" s="53"/>
      <c r="P237" s="184"/>
      <c r="Q237" s="184"/>
      <c r="R237" s="184"/>
      <c r="S237" s="301"/>
      <c r="T237" s="184"/>
      <c r="U237" s="184"/>
      <c r="V237" s="654"/>
      <c r="W237" s="184"/>
      <c r="X237" s="184"/>
      <c r="Y237" s="184"/>
      <c r="Z237" s="184"/>
      <c r="AA237" s="184"/>
      <c r="AB237" s="300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  <c r="BC237" s="172"/>
      <c r="BD237" s="172"/>
      <c r="BE237" s="172"/>
      <c r="BF237" s="172"/>
    </row>
    <row r="238" spans="2:58">
      <c r="B238" s="804" t="s">
        <v>359</v>
      </c>
      <c r="C238" s="805" t="s">
        <v>360</v>
      </c>
      <c r="D238" s="806" t="s">
        <v>361</v>
      </c>
      <c r="E238" s="807" t="s">
        <v>362</v>
      </c>
      <c r="F238" s="807" t="s">
        <v>67</v>
      </c>
      <c r="G238" s="807" t="s">
        <v>68</v>
      </c>
      <c r="H238" s="808" t="s">
        <v>363</v>
      </c>
      <c r="I238" s="809" t="s">
        <v>364</v>
      </c>
      <c r="J238" s="810" t="s">
        <v>365</v>
      </c>
      <c r="K238" s="11"/>
      <c r="L238" s="5"/>
      <c r="M238" s="172"/>
      <c r="N238" s="172"/>
      <c r="O238" s="156"/>
      <c r="P238" s="184"/>
      <c r="Q238" s="184"/>
      <c r="R238" s="184"/>
      <c r="S238" s="301"/>
      <c r="T238" s="184"/>
      <c r="U238" s="184"/>
      <c r="V238" s="654"/>
      <c r="W238" s="184"/>
      <c r="X238" s="184"/>
      <c r="Y238" s="184"/>
      <c r="Z238" s="184"/>
      <c r="AA238" s="184"/>
      <c r="AB238" s="300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  <c r="AP238" s="172"/>
      <c r="AQ238" s="172"/>
      <c r="AR238" s="172"/>
      <c r="AS238" s="172"/>
      <c r="AT238" s="172"/>
      <c r="AU238" s="172"/>
      <c r="AV238" s="172"/>
      <c r="AW238" s="1059"/>
      <c r="AX238" s="172"/>
      <c r="AY238" s="1059"/>
      <c r="AZ238" s="172"/>
      <c r="BA238" s="172"/>
      <c r="BB238" s="172"/>
      <c r="BC238" s="172"/>
      <c r="BD238" s="172"/>
      <c r="BE238" s="172"/>
      <c r="BF238" s="172"/>
    </row>
    <row r="239" spans="2:58" ht="17.25" customHeight="1" thickBot="1">
      <c r="B239" s="811"/>
      <c r="C239" s="870"/>
      <c r="D239" s="871"/>
      <c r="E239" s="814" t="s">
        <v>5</v>
      </c>
      <c r="F239" s="814" t="s">
        <v>6</v>
      </c>
      <c r="G239" s="814" t="s">
        <v>7</v>
      </c>
      <c r="H239" s="815" t="s">
        <v>366</v>
      </c>
      <c r="I239" s="892" t="s">
        <v>367</v>
      </c>
      <c r="J239" s="810" t="s">
        <v>368</v>
      </c>
      <c r="K239" s="159"/>
      <c r="L239" s="5"/>
      <c r="M239" s="172"/>
      <c r="N239" s="1056"/>
      <c r="O239" s="53"/>
      <c r="P239" s="184"/>
      <c r="Q239" s="654"/>
      <c r="R239" s="184"/>
      <c r="S239" s="301"/>
      <c r="T239" s="184"/>
      <c r="U239" s="184"/>
      <c r="V239" s="184"/>
      <c r="W239" s="184"/>
      <c r="X239" s="184"/>
      <c r="Y239" s="184"/>
      <c r="Z239" s="387"/>
      <c r="AA239" s="184"/>
      <c r="AB239" s="300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107"/>
      <c r="AR239" s="172"/>
      <c r="AS239" s="172"/>
      <c r="AT239" s="172"/>
      <c r="AU239" s="172"/>
      <c r="AV239" s="172"/>
      <c r="AW239" s="172"/>
      <c r="AX239" s="172"/>
      <c r="AY239" s="1059"/>
      <c r="AZ239" s="172"/>
      <c r="BA239" s="172"/>
      <c r="BB239" s="172"/>
      <c r="BC239" s="172"/>
      <c r="BD239" s="172"/>
      <c r="BE239" s="172"/>
      <c r="BF239" s="172"/>
    </row>
    <row r="240" spans="2:58">
      <c r="B240" s="894"/>
      <c r="C240" s="895" t="s">
        <v>194</v>
      </c>
      <c r="D240" s="1180"/>
      <c r="E240" s="819"/>
      <c r="F240" s="310"/>
      <c r="G240" s="310"/>
      <c r="H240" s="820"/>
      <c r="I240" s="872"/>
      <c r="J240" s="873"/>
      <c r="K240" s="16"/>
      <c r="L240" s="5"/>
      <c r="M240" s="53"/>
      <c r="N240" s="53"/>
      <c r="O240" s="166"/>
      <c r="P240" s="1098"/>
      <c r="Q240" s="1098"/>
      <c r="R240" s="1098"/>
      <c r="S240" s="1099"/>
      <c r="T240" s="1098"/>
      <c r="U240" s="1099"/>
      <c r="V240" s="1099"/>
      <c r="W240" s="1098"/>
      <c r="X240" s="1100"/>
      <c r="Y240" s="1099"/>
      <c r="Z240" s="1098"/>
      <c r="AA240" s="1098"/>
      <c r="AB240" s="1098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83"/>
      <c r="AO240" s="167"/>
      <c r="AP240" s="166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/>
      <c r="BA240" s="172"/>
      <c r="BB240" s="172"/>
      <c r="BC240" s="172"/>
      <c r="BD240" s="172"/>
      <c r="BE240" s="172"/>
      <c r="BF240" s="172"/>
    </row>
    <row r="241" spans="2:58" ht="16.5" customHeight="1">
      <c r="B241" s="875" t="s">
        <v>369</v>
      </c>
      <c r="C241" s="896" t="s">
        <v>248</v>
      </c>
      <c r="D241" s="833">
        <v>250</v>
      </c>
      <c r="E241" s="377">
        <v>7.4240000000000004</v>
      </c>
      <c r="F241" s="634">
        <v>9.5030000000000001</v>
      </c>
      <c r="G241" s="634">
        <v>16.047999999999998</v>
      </c>
      <c r="H241" s="1892">
        <v>179.41499999999999</v>
      </c>
      <c r="I241" s="897">
        <v>7</v>
      </c>
      <c r="J241" s="829" t="s">
        <v>264</v>
      </c>
      <c r="K241" s="11"/>
      <c r="L241" s="5"/>
      <c r="M241" s="313"/>
      <c r="N241" s="199"/>
      <c r="O241" s="172"/>
      <c r="P241" s="1081"/>
      <c r="Q241" s="1081"/>
      <c r="R241" s="1049"/>
      <c r="S241" s="1049"/>
      <c r="T241" s="1082"/>
      <c r="U241" s="1049"/>
      <c r="V241" s="1049"/>
      <c r="W241" s="1083"/>
      <c r="X241" s="1049"/>
      <c r="Y241" s="1049"/>
      <c r="Z241" s="1049"/>
      <c r="AA241" s="1083"/>
      <c r="AB241" s="1084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90"/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/>
      <c r="BA241" s="172"/>
      <c r="BB241" s="172"/>
      <c r="BC241" s="172"/>
      <c r="BD241" s="172"/>
      <c r="BE241" s="172"/>
      <c r="BF241" s="172"/>
    </row>
    <row r="242" spans="2:58" ht="15.75" customHeight="1">
      <c r="B242" s="827"/>
      <c r="C242" s="832" t="s">
        <v>696</v>
      </c>
      <c r="D242" s="833">
        <v>60</v>
      </c>
      <c r="E242" s="377">
        <v>0.42</v>
      </c>
      <c r="F242" s="634">
        <v>0.06</v>
      </c>
      <c r="G242" s="634">
        <v>1.1399999999999999</v>
      </c>
      <c r="H242" s="1883">
        <v>6.78</v>
      </c>
      <c r="I242" s="883">
        <v>37</v>
      </c>
      <c r="J242" s="889" t="s">
        <v>261</v>
      </c>
      <c r="K242" s="159"/>
      <c r="L242" s="5"/>
      <c r="M242" s="53"/>
      <c r="N242" s="53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98"/>
      <c r="AO242" s="167"/>
      <c r="AP242" s="653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  <c r="BD242" s="172"/>
      <c r="BE242" s="172"/>
      <c r="BF242" s="172"/>
    </row>
    <row r="243" spans="2:58" ht="15.75" customHeight="1">
      <c r="B243" s="827" t="s">
        <v>384</v>
      </c>
      <c r="C243" s="418" t="s">
        <v>265</v>
      </c>
      <c r="D243" s="487" t="s">
        <v>555</v>
      </c>
      <c r="E243" s="377">
        <v>12.112</v>
      </c>
      <c r="F243" s="634">
        <v>10.531000000000001</v>
      </c>
      <c r="G243" s="634">
        <v>9.5749999999999993</v>
      </c>
      <c r="H243" s="1892">
        <v>181.52699999999999</v>
      </c>
      <c r="I243" s="898">
        <v>14</v>
      </c>
      <c r="J243" s="826" t="s">
        <v>639</v>
      </c>
      <c r="K243" s="159"/>
      <c r="L243" s="5"/>
      <c r="M243" s="172"/>
      <c r="N243" s="172"/>
      <c r="O243" s="159"/>
      <c r="P243" s="184"/>
      <c r="Q243" s="654"/>
      <c r="R243" s="184"/>
      <c r="S243" s="1125"/>
      <c r="T243" s="256"/>
      <c r="U243" s="1126"/>
      <c r="V243" s="189"/>
      <c r="W243" s="189"/>
      <c r="X243" s="189"/>
      <c r="Y243" s="189"/>
      <c r="Z243" s="189"/>
      <c r="AA243" s="189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172"/>
      <c r="AL243" s="172"/>
      <c r="AM243" s="172"/>
      <c r="AN243" s="196"/>
      <c r="AO243" s="167"/>
      <c r="AP243" s="159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  <c r="BC243" s="172"/>
      <c r="BD243" s="172"/>
      <c r="BE243" s="172"/>
      <c r="BF243" s="172"/>
    </row>
    <row r="244" spans="2:58" ht="18.75" customHeight="1">
      <c r="B244" s="104"/>
      <c r="C244" s="418" t="s">
        <v>266</v>
      </c>
      <c r="D244" s="490" t="s">
        <v>632</v>
      </c>
      <c r="E244" s="622">
        <v>2.5459999999999998</v>
      </c>
      <c r="F244" s="623">
        <v>5.492</v>
      </c>
      <c r="G244" s="624">
        <v>20.829000000000001</v>
      </c>
      <c r="H244" s="1887">
        <v>142.928</v>
      </c>
      <c r="I244" s="899">
        <v>33</v>
      </c>
      <c r="J244" s="826" t="s">
        <v>249</v>
      </c>
      <c r="K244" s="159"/>
      <c r="L244" s="5"/>
      <c r="M244" s="1061"/>
      <c r="N244" s="1103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85"/>
      <c r="AO244" s="167"/>
      <c r="AP244" s="166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  <c r="BC244" s="172"/>
      <c r="BD244" s="172"/>
      <c r="BE244" s="172"/>
      <c r="BF244" s="172"/>
    </row>
    <row r="245" spans="2:58" ht="15.75">
      <c r="B245" s="831" t="s">
        <v>13</v>
      </c>
      <c r="C245" s="420" t="s">
        <v>267</v>
      </c>
      <c r="D245" s="570"/>
      <c r="E245" s="1509">
        <v>2.6110000000000002</v>
      </c>
      <c r="F245" s="1510">
        <v>5.032</v>
      </c>
      <c r="G245" s="1508">
        <v>10.183</v>
      </c>
      <c r="H245" s="1895">
        <v>96.463999999999999</v>
      </c>
      <c r="I245" s="897"/>
      <c r="J245" s="829" t="s">
        <v>119</v>
      </c>
      <c r="K245" s="159"/>
      <c r="L245" s="5"/>
      <c r="M245" s="172"/>
      <c r="N245" s="172"/>
      <c r="O245" s="1128"/>
      <c r="P245" s="199"/>
      <c r="Q245" s="199"/>
      <c r="R245" s="199"/>
      <c r="S245" s="353"/>
      <c r="T245" s="353"/>
      <c r="U245" s="1063"/>
      <c r="V245" s="199"/>
      <c r="W245" s="199"/>
      <c r="X245" s="353"/>
      <c r="Y245" s="199"/>
      <c r="Z245" s="199"/>
      <c r="AA245" s="199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83"/>
      <c r="AO245" s="167"/>
      <c r="AP245" s="159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2"/>
      <c r="BE245" s="172"/>
      <c r="BF245" s="172"/>
    </row>
    <row r="246" spans="2:58">
      <c r="B246" s="835" t="s">
        <v>387</v>
      </c>
      <c r="C246" s="423" t="s">
        <v>190</v>
      </c>
      <c r="D246" s="487">
        <v>200</v>
      </c>
      <c r="E246" s="377">
        <v>1</v>
      </c>
      <c r="F246" s="634">
        <v>0</v>
      </c>
      <c r="G246" s="634">
        <v>20.92</v>
      </c>
      <c r="H246" s="1892">
        <v>87.68</v>
      </c>
      <c r="I246" s="828">
        <v>48</v>
      </c>
      <c r="J246" s="834" t="s">
        <v>8</v>
      </c>
      <c r="K246" s="159"/>
      <c r="L246" s="5"/>
      <c r="M246" s="183"/>
      <c r="N246" s="1051"/>
      <c r="O246" s="1128"/>
      <c r="P246" s="1051"/>
      <c r="Q246" s="1051"/>
      <c r="R246" s="1051"/>
      <c r="S246" s="1051"/>
      <c r="T246" s="1051"/>
      <c r="U246" s="1051"/>
      <c r="V246" s="1051"/>
      <c r="W246" s="1051"/>
      <c r="X246" s="1051"/>
      <c r="Y246" s="1051"/>
      <c r="Z246" s="1051"/>
      <c r="AA246" s="1051"/>
      <c r="AB246" s="1051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83"/>
      <c r="AO246" s="167"/>
      <c r="AP246" s="159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/>
      <c r="BA246" s="172"/>
      <c r="BB246" s="172"/>
      <c r="BC246" s="172"/>
      <c r="BD246" s="172"/>
      <c r="BE246" s="172"/>
      <c r="BF246" s="172"/>
    </row>
    <row r="247" spans="2:58">
      <c r="B247" s="104"/>
      <c r="C247" s="423" t="s">
        <v>10</v>
      </c>
      <c r="D247" s="833">
        <v>60</v>
      </c>
      <c r="E247" s="377">
        <v>3.15</v>
      </c>
      <c r="F247" s="634">
        <v>0.42599999999999999</v>
      </c>
      <c r="G247" s="650">
        <v>24.48</v>
      </c>
      <c r="H247" s="1890">
        <v>114.354</v>
      </c>
      <c r="I247" s="836">
        <v>44</v>
      </c>
      <c r="J247" s="834" t="s">
        <v>9</v>
      </c>
      <c r="K247" s="159"/>
      <c r="L247" s="5"/>
      <c r="M247" s="183"/>
      <c r="N247" s="199"/>
      <c r="O247" s="1131"/>
      <c r="P247" s="1132"/>
      <c r="Q247" s="1133"/>
      <c r="R247" s="1134"/>
      <c r="S247" s="1134"/>
      <c r="T247" s="1133"/>
      <c r="U247" s="1134"/>
      <c r="V247" s="1134"/>
      <c r="W247" s="1134"/>
      <c r="X247" s="1134"/>
      <c r="Y247" s="1134"/>
      <c r="Z247" s="1134"/>
      <c r="AA247" s="1134"/>
      <c r="AB247" s="1133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82"/>
      <c r="AP247" s="256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  <c r="BD247" s="172"/>
      <c r="BE247" s="172"/>
      <c r="BF247" s="172"/>
    </row>
    <row r="248" spans="2:58" ht="19.5" customHeight="1" thickBot="1">
      <c r="B248" s="104"/>
      <c r="C248" s="900" t="s">
        <v>311</v>
      </c>
      <c r="D248" s="838">
        <v>60</v>
      </c>
      <c r="E248" s="377">
        <v>3.39</v>
      </c>
      <c r="F248" s="634">
        <v>0.72</v>
      </c>
      <c r="G248" s="634">
        <v>25.128</v>
      </c>
      <c r="H248" s="1894">
        <v>120.55200000000001</v>
      </c>
      <c r="I248" s="836">
        <v>45</v>
      </c>
      <c r="J248" s="834" t="s">
        <v>9</v>
      </c>
      <c r="K248" s="256"/>
      <c r="L248" s="5"/>
      <c r="M248" s="172"/>
      <c r="N248" s="298"/>
      <c r="O248" s="1128"/>
      <c r="P248" s="1135"/>
      <c r="Q248" s="1135"/>
      <c r="R248" s="1135"/>
      <c r="S248" s="1135"/>
      <c r="T248" s="1135"/>
      <c r="U248" s="1135"/>
      <c r="V248" s="1135"/>
      <c r="W248" s="1135"/>
      <c r="X248" s="1135"/>
      <c r="Y248" s="1135"/>
      <c r="Z248" s="1135"/>
      <c r="AA248" s="1135"/>
      <c r="AB248" s="1135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82"/>
      <c r="AP248" s="256"/>
      <c r="AQ248" s="172"/>
      <c r="AR248" s="172"/>
      <c r="AS248" s="172"/>
      <c r="AT248" s="172"/>
      <c r="AU248" s="172"/>
      <c r="AV248" s="172"/>
      <c r="AW248" s="172"/>
      <c r="AX248" s="172"/>
      <c r="AY248" s="172"/>
      <c r="AZ248" s="172"/>
      <c r="BA248" s="172"/>
      <c r="BB248" s="172"/>
      <c r="BC248" s="172"/>
      <c r="BD248" s="172"/>
      <c r="BE248" s="172"/>
      <c r="BF248" s="172"/>
    </row>
    <row r="249" spans="2:58" ht="19.5" customHeight="1">
      <c r="B249" s="840" t="s">
        <v>372</v>
      </c>
      <c r="D249" s="241"/>
      <c r="E249" s="841">
        <f>SUM(E241:E248)</f>
        <v>32.652999999999999</v>
      </c>
      <c r="F249" s="842">
        <f>SUM(F241:F248)</f>
        <v>31.763999999999999</v>
      </c>
      <c r="G249" s="843">
        <f>SUM(G241:G248)</f>
        <v>128.303</v>
      </c>
      <c r="H249" s="844">
        <f>SUM(H241:H248)</f>
        <v>929.70000000000016</v>
      </c>
      <c r="I249" s="866" t="s">
        <v>373</v>
      </c>
      <c r="J249" s="846"/>
      <c r="K249" s="156"/>
      <c r="L249" s="5"/>
      <c r="M249" s="183"/>
      <c r="N249" s="167"/>
      <c r="O249" s="1136"/>
      <c r="P249" s="1081"/>
      <c r="Q249" s="1083"/>
      <c r="R249" s="1049"/>
      <c r="S249" s="1049"/>
      <c r="T249" s="1082"/>
      <c r="U249" s="1049"/>
      <c r="V249" s="1049"/>
      <c r="W249" s="1083"/>
      <c r="X249" s="1049"/>
      <c r="Y249" s="1049"/>
      <c r="Z249" s="1049"/>
      <c r="AA249" s="1083"/>
      <c r="AB249" s="1137"/>
      <c r="AC249" s="172"/>
      <c r="AD249" s="172"/>
      <c r="AE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82"/>
      <c r="AP249" s="256"/>
      <c r="AQ249" s="172"/>
      <c r="AR249" s="172"/>
      <c r="AS249" s="172"/>
      <c r="AT249" s="172"/>
      <c r="AU249" s="172"/>
      <c r="AV249" s="172"/>
      <c r="AW249" s="172"/>
      <c r="AX249" s="172"/>
      <c r="AY249" s="172"/>
      <c r="AZ249" s="172"/>
      <c r="BA249" s="172"/>
      <c r="BB249" s="172"/>
      <c r="BC249" s="172"/>
      <c r="BD249" s="172"/>
      <c r="BE249" s="172"/>
      <c r="BF249" s="172"/>
    </row>
    <row r="250" spans="2:58" ht="15.75" customHeight="1" thickBot="1">
      <c r="B250" s="104"/>
      <c r="E250" s="847"/>
      <c r="F250" s="848"/>
      <c r="G250" s="849"/>
      <c r="H250" s="850"/>
      <c r="I250" s="851" t="s">
        <v>374</v>
      </c>
      <c r="J250" s="868">
        <f>D241+D246+D247+D248+110+20+100+80</f>
        <v>880</v>
      </c>
      <c r="K250" s="156"/>
      <c r="L250" s="5"/>
      <c r="M250" s="183"/>
      <c r="N250" s="167"/>
      <c r="O250" s="1128"/>
      <c r="P250" s="1138"/>
      <c r="Q250" s="1138"/>
      <c r="R250" s="1138"/>
      <c r="S250" s="1138"/>
      <c r="T250" s="1138"/>
      <c r="U250" s="1138"/>
      <c r="V250" s="1138"/>
      <c r="W250" s="1138"/>
      <c r="X250" s="1138"/>
      <c r="Y250" s="1138"/>
      <c r="Z250" s="1138"/>
      <c r="AA250" s="1138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82"/>
      <c r="AP250" s="256"/>
      <c r="AQ250" s="172"/>
      <c r="AR250" s="172"/>
      <c r="AS250" s="172"/>
      <c r="AT250" s="172"/>
      <c r="AU250" s="172"/>
      <c r="AV250" s="172"/>
      <c r="AW250" s="172"/>
      <c r="AX250" s="172"/>
      <c r="AY250" s="172"/>
      <c r="AZ250" s="172"/>
      <c r="BA250" s="172"/>
      <c r="BB250" s="172"/>
      <c r="BC250" s="172"/>
      <c r="BD250" s="172"/>
      <c r="BE250" s="172"/>
      <c r="BF250" s="172"/>
    </row>
    <row r="251" spans="2:58" ht="14.25" customHeight="1">
      <c r="B251" s="104"/>
      <c r="C251" s="273" t="s">
        <v>195</v>
      </c>
      <c r="D251" s="120"/>
      <c r="E251" s="66"/>
      <c r="F251" s="853"/>
      <c r="G251" s="853"/>
      <c r="H251" s="854"/>
      <c r="I251" s="901"/>
      <c r="J251" s="855"/>
      <c r="K251" s="159"/>
      <c r="L251" s="5"/>
      <c r="M251" s="183"/>
      <c r="N251" s="167"/>
      <c r="O251" s="1139"/>
      <c r="P251" s="1140"/>
      <c r="Q251" s="1140"/>
      <c r="R251" s="1140"/>
      <c r="S251" s="1133"/>
      <c r="T251" s="1140"/>
      <c r="U251" s="1133"/>
      <c r="V251" s="1133"/>
      <c r="W251" s="1140"/>
      <c r="X251" s="1134"/>
      <c r="Y251" s="1133"/>
      <c r="Z251" s="1133"/>
      <c r="AA251" s="1140"/>
      <c r="AB251" s="1141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298"/>
      <c r="AP251" s="256"/>
      <c r="AQ251" s="172"/>
      <c r="AR251" s="172"/>
      <c r="AS251" s="172"/>
      <c r="AT251" s="172"/>
      <c r="AU251" s="172"/>
      <c r="AV251" s="172"/>
      <c r="AW251" s="172"/>
      <c r="AX251" s="172"/>
      <c r="AY251" s="172"/>
      <c r="AZ251" s="172"/>
      <c r="BA251" s="172"/>
      <c r="BB251" s="172"/>
      <c r="BC251" s="172"/>
      <c r="BD251" s="172"/>
      <c r="BE251" s="172"/>
      <c r="BF251" s="172"/>
    </row>
    <row r="252" spans="2:58">
      <c r="B252" s="104"/>
      <c r="C252" s="876" t="s">
        <v>16</v>
      </c>
      <c r="D252" s="833">
        <v>200</v>
      </c>
      <c r="E252" s="636">
        <v>7.0000000000000007E-2</v>
      </c>
      <c r="F252" s="634">
        <v>0.02</v>
      </c>
      <c r="G252" s="634">
        <v>15</v>
      </c>
      <c r="H252" s="1892">
        <v>60.46</v>
      </c>
      <c r="I252" s="856">
        <v>56</v>
      </c>
      <c r="J252" s="834" t="s">
        <v>15</v>
      </c>
      <c r="K252" s="159"/>
      <c r="L252" s="5"/>
      <c r="M252" s="183"/>
      <c r="N252" s="167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172"/>
      <c r="AL252" s="172"/>
      <c r="AM252" s="172"/>
      <c r="AN252" s="183"/>
      <c r="AO252" s="167"/>
      <c r="AP252" s="156"/>
      <c r="AQ252" s="172"/>
      <c r="AR252" s="172"/>
      <c r="AS252" s="172"/>
      <c r="AT252" s="172"/>
      <c r="AU252" s="172"/>
      <c r="AV252" s="172"/>
      <c r="AW252" s="172"/>
      <c r="AX252" s="172"/>
      <c r="AY252" s="172"/>
      <c r="AZ252" s="172"/>
      <c r="BA252" s="172"/>
      <c r="BB252" s="172"/>
      <c r="BC252" s="172"/>
      <c r="BD252" s="172"/>
      <c r="BE252" s="172"/>
      <c r="BF252" s="172"/>
    </row>
    <row r="253" spans="2:58">
      <c r="B253" s="104"/>
      <c r="C253" s="832" t="s">
        <v>268</v>
      </c>
      <c r="D253" s="1526" t="s">
        <v>561</v>
      </c>
      <c r="E253" s="377">
        <v>6.42</v>
      </c>
      <c r="F253" s="634">
        <v>9</v>
      </c>
      <c r="G253" s="634">
        <v>17.3</v>
      </c>
      <c r="H253" s="1892">
        <v>175.88</v>
      </c>
      <c r="I253" s="890">
        <v>42</v>
      </c>
      <c r="J253" s="859" t="s">
        <v>643</v>
      </c>
      <c r="K253" s="159"/>
      <c r="L253" s="5"/>
      <c r="M253" s="183"/>
      <c r="N253" s="167"/>
      <c r="O253" s="189"/>
      <c r="P253" s="1053"/>
      <c r="Q253" s="1053"/>
      <c r="R253" s="1053"/>
      <c r="S253" s="1053"/>
      <c r="T253" s="1053"/>
      <c r="U253" s="1053"/>
      <c r="V253" s="1053"/>
      <c r="W253" s="1053"/>
      <c r="X253" s="1053"/>
      <c r="Y253" s="1053"/>
      <c r="Z253" s="1053"/>
      <c r="AA253" s="1053"/>
      <c r="AB253" s="1054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83"/>
      <c r="AO253" s="171"/>
      <c r="AP253" s="156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  <c r="BE253" s="172"/>
      <c r="BF253" s="172"/>
    </row>
    <row r="254" spans="2:58" ht="15.75" thickBot="1">
      <c r="B254" s="107"/>
      <c r="C254" s="837" t="s">
        <v>275</v>
      </c>
      <c r="D254" s="838">
        <v>120</v>
      </c>
      <c r="E254" s="325">
        <v>0.48</v>
      </c>
      <c r="F254" s="326">
        <v>0.48</v>
      </c>
      <c r="G254" s="327">
        <v>11.76</v>
      </c>
      <c r="H254" s="1887">
        <v>53.28</v>
      </c>
      <c r="I254" s="860">
        <v>47</v>
      </c>
      <c r="J254" s="861" t="s">
        <v>11</v>
      </c>
      <c r="K254" s="5"/>
      <c r="L254" s="5"/>
      <c r="M254" s="159"/>
      <c r="N254" s="1078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87"/>
      <c r="AO254" s="167"/>
      <c r="AP254" s="159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</row>
    <row r="255" spans="2:58" ht="15.75" thickBot="1">
      <c r="B255" s="862" t="s">
        <v>375</v>
      </c>
      <c r="C255" s="44"/>
      <c r="D255" s="56"/>
      <c r="E255" s="863">
        <f>SUM(E252:E254)</f>
        <v>6.9700000000000006</v>
      </c>
      <c r="F255" s="842">
        <f>SUM(F252:F254)</f>
        <v>9.5</v>
      </c>
      <c r="G255" s="864">
        <f>SUM(G252:G254)</f>
        <v>44.059999999999995</v>
      </c>
      <c r="H255" s="865">
        <f>SUM(H252:H254)</f>
        <v>289.62</v>
      </c>
      <c r="I255" s="866" t="s">
        <v>373</v>
      </c>
      <c r="J255" s="902"/>
      <c r="M255" s="172"/>
      <c r="N255" s="298"/>
      <c r="O255" s="189"/>
      <c r="P255" s="1054"/>
      <c r="Q255" s="1054"/>
      <c r="R255" s="1053"/>
      <c r="S255" s="1053"/>
      <c r="T255" s="1053"/>
      <c r="U255" s="1053"/>
      <c r="V255" s="1053"/>
      <c r="W255" s="1053"/>
      <c r="X255" s="1053"/>
      <c r="Y255" s="1053"/>
      <c r="Z255" s="1053"/>
      <c r="AA255" s="1053"/>
      <c r="AB255" s="1053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8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</row>
    <row r="256" spans="2:58" ht="15.75" thickBot="1">
      <c r="B256" s="43"/>
      <c r="C256" s="44" t="s">
        <v>227</v>
      </c>
      <c r="D256" s="45"/>
      <c r="E256" s="249">
        <f>E249+E255</f>
        <v>39.622999999999998</v>
      </c>
      <c r="F256" s="151">
        <f t="shared" ref="F256:H256" si="1">F249+F255</f>
        <v>41.263999999999996</v>
      </c>
      <c r="G256" s="151">
        <f t="shared" si="1"/>
        <v>172.363</v>
      </c>
      <c r="H256" s="415">
        <f t="shared" si="1"/>
        <v>1219.3200000000002</v>
      </c>
      <c r="I256" s="867" t="s">
        <v>376</v>
      </c>
      <c r="J256" s="868">
        <f>D252+D254+30+10+10</f>
        <v>370</v>
      </c>
      <c r="M256" s="183"/>
      <c r="N256" s="167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87"/>
      <c r="AO256" s="167"/>
      <c r="AP256" s="166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  <c r="BE256" s="172"/>
      <c r="BF256" s="172"/>
    </row>
    <row r="257" spans="2:58" ht="15.75" thickBot="1">
      <c r="B257" s="46"/>
      <c r="C257" s="47" t="s">
        <v>12</v>
      </c>
      <c r="D257" s="48"/>
      <c r="E257" s="1174">
        <v>40.5</v>
      </c>
      <c r="F257" s="412">
        <v>41.4</v>
      </c>
      <c r="G257" s="412">
        <v>172.35</v>
      </c>
      <c r="H257" s="1173">
        <v>1224</v>
      </c>
      <c r="I257" s="851" t="s">
        <v>377</v>
      </c>
      <c r="J257" s="869"/>
      <c r="M257" s="183"/>
      <c r="N257" s="171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  <c r="BD257" s="172"/>
      <c r="BE257" s="172"/>
      <c r="BF257" s="172"/>
    </row>
    <row r="258" spans="2:58">
      <c r="M258" s="243"/>
      <c r="N258" s="167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</row>
    <row r="259" spans="2:58">
      <c r="M259" s="159"/>
      <c r="N259" s="1078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  <c r="BE259" s="172"/>
      <c r="BF259" s="172"/>
    </row>
    <row r="260" spans="2:58">
      <c r="M260" s="172"/>
      <c r="N260" s="1080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</row>
    <row r="261" spans="2:58">
      <c r="M261" s="172"/>
      <c r="N261" s="172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</row>
    <row r="262" spans="2:58">
      <c r="M262" s="172"/>
      <c r="N262" s="167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2"/>
      <c r="BE262" s="172"/>
      <c r="BF262" s="172"/>
    </row>
    <row r="263" spans="2:58">
      <c r="D263" s="12" t="s">
        <v>352</v>
      </c>
      <c r="E263"/>
      <c r="F263"/>
      <c r="G263" s="22"/>
      <c r="H263"/>
      <c r="I263"/>
      <c r="J263"/>
      <c r="M263" s="159"/>
      <c r="N263" s="1127"/>
      <c r="P263" s="1142"/>
      <c r="Q263" s="198"/>
      <c r="R263" s="198"/>
      <c r="S263" s="198"/>
      <c r="T263" s="198"/>
      <c r="U263" s="198"/>
      <c r="V263" s="198"/>
      <c r="W263" s="198"/>
      <c r="X263" s="1142"/>
      <c r="Y263" s="198"/>
      <c r="Z263" s="198"/>
      <c r="AA263" s="198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  <c r="BE263" s="172"/>
      <c r="BF263" s="172"/>
    </row>
    <row r="264" spans="2:58">
      <c r="C264" s="797" t="s">
        <v>623</v>
      </c>
      <c r="D264" s="27"/>
      <c r="E264"/>
      <c r="F264"/>
      <c r="G264" s="27"/>
      <c r="H264" s="27"/>
      <c r="I264" s="28"/>
      <c r="J264" s="34"/>
      <c r="M264" s="172"/>
      <c r="N264" s="1129"/>
      <c r="P264" s="1143"/>
      <c r="Q264" s="170"/>
      <c r="R264" s="170"/>
      <c r="S264" s="170"/>
      <c r="T264" s="170"/>
      <c r="U264" s="170"/>
      <c r="V264" s="170"/>
      <c r="W264" s="1143"/>
      <c r="X264" s="170"/>
      <c r="Y264" s="170"/>
      <c r="Z264" s="170"/>
      <c r="AA264" s="170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2"/>
      <c r="BE264" s="172"/>
      <c r="BF264" s="172"/>
    </row>
    <row r="265" spans="2:58" ht="15.75">
      <c r="B265" s="27"/>
      <c r="C265" s="27"/>
      <c r="D265" s="796"/>
      <c r="E265" s="1145" t="s">
        <v>627</v>
      </c>
      <c r="F265"/>
      <c r="G265"/>
      <c r="H265"/>
      <c r="I265"/>
      <c r="J265" s="798">
        <v>0.45</v>
      </c>
      <c r="M265" s="172"/>
      <c r="N265" s="1130"/>
      <c r="P265" s="156"/>
      <c r="Q265" s="1143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  <c r="BD265" s="172"/>
      <c r="BE265" s="172"/>
      <c r="BF265" s="172"/>
    </row>
    <row r="266" spans="2:58" ht="15.75">
      <c r="B266" s="52" t="s">
        <v>520</v>
      </c>
      <c r="C266" s="28"/>
      <c r="D266"/>
      <c r="E266"/>
      <c r="F266" s="30" t="s">
        <v>0</v>
      </c>
      <c r="G266"/>
      <c r="H266" s="605" t="s">
        <v>626</v>
      </c>
      <c r="I266"/>
      <c r="J266" s="605"/>
      <c r="K266" s="50"/>
      <c r="L266" s="5"/>
      <c r="M266" s="5"/>
      <c r="N266" s="11"/>
      <c r="O266" s="11"/>
      <c r="P266" s="156"/>
      <c r="Q266" s="170"/>
      <c r="R266" s="1143"/>
      <c r="S266" s="170"/>
      <c r="T266" s="170"/>
      <c r="U266" s="170"/>
      <c r="V266" s="170"/>
      <c r="W266" s="170"/>
      <c r="X266" s="170"/>
      <c r="Y266" s="170"/>
      <c r="Z266" s="653"/>
      <c r="AA266" s="170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</row>
    <row r="267" spans="2:58" ht="18" customHeight="1" thickBot="1">
      <c r="K267" s="11"/>
      <c r="L267" s="5"/>
      <c r="M267" s="5"/>
      <c r="N267" s="11"/>
      <c r="O267" s="11"/>
      <c r="P267" s="156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  <c r="BC267" s="172"/>
      <c r="BD267" s="172"/>
      <c r="BE267" s="172"/>
      <c r="BF267" s="172"/>
    </row>
    <row r="268" spans="2:58" ht="18" customHeight="1" thickBot="1">
      <c r="B268" s="799" t="s">
        <v>353</v>
      </c>
      <c r="C268" s="120"/>
      <c r="D268" s="800" t="s">
        <v>354</v>
      </c>
      <c r="E268" s="726" t="s">
        <v>355</v>
      </c>
      <c r="F268" s="726"/>
      <c r="G268" s="726"/>
      <c r="H268" s="801" t="s">
        <v>356</v>
      </c>
      <c r="I268" s="802" t="s">
        <v>357</v>
      </c>
      <c r="J268" s="803" t="s">
        <v>358</v>
      </c>
      <c r="K268" s="1769"/>
      <c r="L268" s="5"/>
      <c r="M268" s="5"/>
      <c r="N268" s="11"/>
      <c r="O268" s="11"/>
      <c r="P268" s="156"/>
      <c r="Q268" s="170"/>
      <c r="R268" s="1143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2"/>
      <c r="BE268" s="172"/>
      <c r="BF268" s="172"/>
    </row>
    <row r="269" spans="2:58">
      <c r="B269" s="804" t="s">
        <v>359</v>
      </c>
      <c r="C269" s="805" t="s">
        <v>360</v>
      </c>
      <c r="D269" s="806" t="s">
        <v>361</v>
      </c>
      <c r="E269" s="807" t="s">
        <v>362</v>
      </c>
      <c r="F269" s="807" t="s">
        <v>67</v>
      </c>
      <c r="G269" s="807" t="s">
        <v>68</v>
      </c>
      <c r="H269" s="808" t="s">
        <v>363</v>
      </c>
      <c r="I269" s="809" t="s">
        <v>364</v>
      </c>
      <c r="J269" s="810" t="s">
        <v>365</v>
      </c>
      <c r="K269" s="16"/>
      <c r="L269" s="5"/>
      <c r="M269" s="5"/>
      <c r="N269" s="11"/>
      <c r="O269" s="11"/>
      <c r="P269" s="156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2"/>
      <c r="AC269" s="172"/>
      <c r="AD269" s="172"/>
      <c r="AE269" s="172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  <c r="AP269" s="172"/>
      <c r="AQ269" s="172"/>
      <c r="AR269" s="172"/>
      <c r="AS269" s="172"/>
      <c r="AT269" s="172"/>
      <c r="AU269" s="172"/>
      <c r="AV269" s="172"/>
      <c r="AW269" s="172"/>
      <c r="AX269" s="172"/>
      <c r="AY269" s="172"/>
      <c r="AZ269" s="172"/>
      <c r="BA269" s="172"/>
      <c r="BB269" s="172"/>
      <c r="BC269" s="172"/>
      <c r="BD269" s="172"/>
      <c r="BE269" s="172"/>
      <c r="BF269" s="172"/>
    </row>
    <row r="270" spans="2:58" ht="15.75" thickBot="1">
      <c r="B270" s="811"/>
      <c r="C270" s="870"/>
      <c r="D270" s="871"/>
      <c r="E270" s="814" t="s">
        <v>5</v>
      </c>
      <c r="F270" s="814" t="s">
        <v>6</v>
      </c>
      <c r="G270" s="814" t="s">
        <v>7</v>
      </c>
      <c r="H270" s="815" t="s">
        <v>366</v>
      </c>
      <c r="I270" s="892" t="s">
        <v>367</v>
      </c>
      <c r="J270" s="810" t="s">
        <v>368</v>
      </c>
      <c r="K270" s="11"/>
      <c r="L270" s="5"/>
      <c r="M270" s="5"/>
      <c r="N270" s="11"/>
      <c r="O270" s="53"/>
      <c r="P270" s="156"/>
      <c r="Q270" s="170"/>
      <c r="R270" s="1143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  <c r="BC270" s="172"/>
      <c r="BD270" s="172"/>
      <c r="BE270" s="172"/>
      <c r="BF270" s="172"/>
    </row>
    <row r="271" spans="2:58" ht="17.25" customHeight="1">
      <c r="B271" s="894"/>
      <c r="C271" s="1179" t="s">
        <v>194</v>
      </c>
      <c r="D271" s="1180"/>
      <c r="E271" s="819"/>
      <c r="F271" s="310"/>
      <c r="G271" s="310"/>
      <c r="H271" s="820"/>
      <c r="I271" s="880"/>
      <c r="J271" s="821"/>
      <c r="K271" s="159"/>
      <c r="L271" s="5"/>
      <c r="M271" s="5"/>
      <c r="N271" s="11"/>
      <c r="O271" s="11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  <c r="AZ271" s="172"/>
      <c r="BA271" s="172"/>
      <c r="BB271" s="172"/>
      <c r="BC271" s="172"/>
      <c r="BD271" s="172"/>
      <c r="BE271" s="172"/>
      <c r="BF271" s="172"/>
    </row>
    <row r="272" spans="2:58" ht="17.25" customHeight="1">
      <c r="B272" s="875" t="s">
        <v>369</v>
      </c>
      <c r="C272" s="876" t="s">
        <v>322</v>
      </c>
      <c r="D272" s="833">
        <v>250</v>
      </c>
      <c r="E272" s="384">
        <v>6.4130000000000003</v>
      </c>
      <c r="F272" s="408">
        <v>4.41</v>
      </c>
      <c r="G272" s="408">
        <v>22.09</v>
      </c>
      <c r="H272" s="1888">
        <v>153.702</v>
      </c>
      <c r="I272" s="1031">
        <v>8</v>
      </c>
      <c r="J272" s="834" t="s">
        <v>237</v>
      </c>
      <c r="K272" s="16"/>
      <c r="L272" s="5"/>
      <c r="M272" s="5"/>
      <c r="N272" s="11"/>
      <c r="O272" s="53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  <c r="BE272" s="172"/>
      <c r="BF272" s="172"/>
    </row>
    <row r="273" spans="2:58">
      <c r="B273" s="827"/>
      <c r="C273" s="832" t="s">
        <v>697</v>
      </c>
      <c r="D273" s="833">
        <v>60</v>
      </c>
      <c r="E273" s="377">
        <v>0.66</v>
      </c>
      <c r="F273" s="634">
        <v>0.12</v>
      </c>
      <c r="G273" s="634">
        <v>2.2799999999999998</v>
      </c>
      <c r="H273" s="1888">
        <v>12.84</v>
      </c>
      <c r="I273" s="380">
        <v>37</v>
      </c>
      <c r="J273" s="889" t="s">
        <v>261</v>
      </c>
      <c r="K273" s="11"/>
      <c r="L273" s="5"/>
      <c r="M273" s="53"/>
      <c r="N273" s="53"/>
      <c r="O273" s="16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  <c r="AP273" s="172"/>
      <c r="AQ273" s="172"/>
      <c r="AR273" s="172"/>
      <c r="AS273" s="172"/>
      <c r="AT273" s="172"/>
      <c r="AU273" s="172"/>
      <c r="AV273" s="172"/>
      <c r="AW273" s="172"/>
      <c r="AX273" s="172"/>
      <c r="AY273" s="172"/>
      <c r="AZ273" s="172"/>
      <c r="BA273" s="172"/>
      <c r="BB273" s="172"/>
      <c r="BC273" s="172"/>
      <c r="BD273" s="172"/>
      <c r="BE273" s="172"/>
      <c r="BF273" s="172"/>
    </row>
    <row r="274" spans="2:58" ht="18.75" customHeight="1">
      <c r="B274" s="827" t="s">
        <v>384</v>
      </c>
      <c r="C274" s="675" t="s">
        <v>689</v>
      </c>
      <c r="D274" s="825">
        <v>185</v>
      </c>
      <c r="E274" s="882">
        <v>14.685</v>
      </c>
      <c r="F274" s="648">
        <v>26.969000000000001</v>
      </c>
      <c r="G274" s="1777">
        <v>24.05</v>
      </c>
      <c r="H274" s="1888">
        <v>397.661</v>
      </c>
      <c r="I274" s="1511">
        <v>27</v>
      </c>
      <c r="J274" s="826" t="s">
        <v>453</v>
      </c>
      <c r="K274" s="16"/>
      <c r="L274" s="5"/>
      <c r="M274" s="5"/>
      <c r="N274" s="11"/>
      <c r="O274" s="11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2"/>
      <c r="AZ274" s="172"/>
      <c r="BA274" s="172"/>
      <c r="BB274" s="172"/>
      <c r="BC274" s="172"/>
      <c r="BD274" s="172"/>
      <c r="BE274" s="172"/>
      <c r="BF274" s="172"/>
    </row>
    <row r="275" spans="2:58" ht="15.75">
      <c r="B275" s="831" t="s">
        <v>13</v>
      </c>
      <c r="C275" s="1643" t="s">
        <v>631</v>
      </c>
      <c r="D275" s="833">
        <v>200</v>
      </c>
      <c r="E275" s="377">
        <v>0.63200000000000001</v>
      </c>
      <c r="F275" s="634">
        <v>0.27400000000000002</v>
      </c>
      <c r="G275" s="634">
        <v>28.64</v>
      </c>
      <c r="H275" s="1691">
        <v>119.554</v>
      </c>
      <c r="I275" s="881">
        <v>49</v>
      </c>
      <c r="J275" s="834" t="s">
        <v>600</v>
      </c>
      <c r="K275" s="16"/>
      <c r="L275" s="5"/>
      <c r="M275" s="53"/>
      <c r="N275" s="53"/>
      <c r="O275" s="11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172"/>
      <c r="BE275" s="172"/>
      <c r="BF275" s="172"/>
    </row>
    <row r="276" spans="2:58">
      <c r="B276" s="835" t="s">
        <v>389</v>
      </c>
      <c r="C276" s="521" t="s">
        <v>10</v>
      </c>
      <c r="D276" s="833">
        <v>60</v>
      </c>
      <c r="E276" s="377">
        <v>3.15</v>
      </c>
      <c r="F276" s="634">
        <v>0.42599999999999999</v>
      </c>
      <c r="G276" s="650">
        <v>24.48</v>
      </c>
      <c r="H276" s="1885">
        <v>114.354</v>
      </c>
      <c r="I276" s="881">
        <v>44</v>
      </c>
      <c r="J276" s="834" t="s">
        <v>9</v>
      </c>
      <c r="K276" s="11"/>
      <c r="L276" s="5"/>
      <c r="M276" s="41"/>
      <c r="N276" s="7"/>
      <c r="O276" s="300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  <c r="AZ276" s="172"/>
      <c r="BA276" s="172"/>
      <c r="BB276" s="172"/>
      <c r="BC276" s="172"/>
      <c r="BD276" s="172"/>
      <c r="BE276" s="172"/>
      <c r="BF276" s="172"/>
    </row>
    <row r="277" spans="2:58" ht="15.75" thickBot="1">
      <c r="B277" s="494"/>
      <c r="C277" s="900" t="s">
        <v>311</v>
      </c>
      <c r="D277" s="838">
        <v>60</v>
      </c>
      <c r="E277" s="377">
        <v>3.39</v>
      </c>
      <c r="F277" s="634">
        <v>0.72</v>
      </c>
      <c r="G277" s="634">
        <v>25.128</v>
      </c>
      <c r="H277" s="1886">
        <v>120.55200000000001</v>
      </c>
      <c r="I277" s="1021">
        <v>45</v>
      </c>
      <c r="J277" s="834" t="s">
        <v>9</v>
      </c>
      <c r="K277" s="159"/>
      <c r="L277" s="5"/>
      <c r="M277" s="11"/>
      <c r="N277" s="11"/>
      <c r="O277" s="11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  <c r="AR277" s="172"/>
      <c r="AS277" s="172"/>
      <c r="AT277" s="172"/>
      <c r="AU277" s="172"/>
      <c r="AV277" s="172"/>
      <c r="AW277" s="172"/>
      <c r="AX277" s="172"/>
      <c r="AY277" s="172"/>
      <c r="AZ277" s="172"/>
      <c r="BA277" s="172"/>
      <c r="BB277" s="172"/>
      <c r="BC277" s="172"/>
      <c r="BD277" s="172"/>
      <c r="BE277" s="172"/>
      <c r="BF277" s="172"/>
    </row>
    <row r="278" spans="2:58" ht="18" customHeight="1">
      <c r="B278" s="840" t="s">
        <v>372</v>
      </c>
      <c r="D278" s="241"/>
      <c r="E278" s="841">
        <f>SUM(E272:E277)</f>
        <v>28.930000000000003</v>
      </c>
      <c r="F278" s="842">
        <f>SUM(F272:F277)</f>
        <v>32.919000000000004</v>
      </c>
      <c r="G278" s="843">
        <f>SUM(G272:G277)</f>
        <v>126.66800000000001</v>
      </c>
      <c r="H278" s="844">
        <f>SUM(H272:H277)</f>
        <v>918.66300000000001</v>
      </c>
      <c r="I278" s="866" t="s">
        <v>373</v>
      </c>
      <c r="J278" s="846"/>
      <c r="K278" s="156"/>
      <c r="L278" s="5"/>
      <c r="M278" s="11"/>
      <c r="N278" s="50"/>
      <c r="O278" s="304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  <c r="AS278" s="172"/>
      <c r="AT278" s="172"/>
      <c r="AU278" s="172"/>
      <c r="AV278" s="172"/>
      <c r="AW278" s="172"/>
      <c r="AX278" s="172"/>
      <c r="AY278" s="172"/>
      <c r="AZ278" s="172"/>
      <c r="BA278" s="172"/>
      <c r="BB278" s="172"/>
      <c r="BC278" s="172"/>
      <c r="BD278" s="172"/>
      <c r="BE278" s="172"/>
      <c r="BF278" s="172"/>
    </row>
    <row r="279" spans="2:58" ht="19.5" customHeight="1" thickBot="1">
      <c r="B279" s="104"/>
      <c r="E279" s="847"/>
      <c r="F279" s="848"/>
      <c r="G279" s="849"/>
      <c r="H279" s="850"/>
      <c r="I279" s="851" t="s">
        <v>374</v>
      </c>
      <c r="J279" s="852">
        <f>D272+D273+D275+D276+D277+185+30</f>
        <v>845</v>
      </c>
      <c r="K279" s="159"/>
      <c r="L279" s="5"/>
      <c r="M279" s="1778"/>
      <c r="N279" s="1778"/>
      <c r="O279" s="11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  <c r="BD279" s="172"/>
      <c r="BE279" s="172"/>
      <c r="BF279" s="172"/>
    </row>
    <row r="280" spans="2:58">
      <c r="B280" s="104"/>
      <c r="C280" s="273" t="s">
        <v>195</v>
      </c>
      <c r="D280" s="120"/>
      <c r="E280" s="66"/>
      <c r="F280" s="853"/>
      <c r="G280" s="853"/>
      <c r="H280" s="854"/>
      <c r="I280" s="855"/>
      <c r="J280" s="855"/>
      <c r="K280" s="159"/>
      <c r="L280" s="5"/>
      <c r="M280" s="11"/>
      <c r="N280" s="50"/>
      <c r="O280" s="11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2"/>
      <c r="AT280" s="172"/>
      <c r="AU280" s="172"/>
      <c r="AV280" s="172"/>
      <c r="AW280" s="172"/>
      <c r="AX280" s="172"/>
      <c r="AY280" s="172"/>
      <c r="AZ280" s="172"/>
      <c r="BA280" s="172"/>
      <c r="BB280" s="172"/>
      <c r="BC280" s="172"/>
      <c r="BD280" s="172"/>
      <c r="BE280" s="172"/>
      <c r="BF280" s="172"/>
    </row>
    <row r="281" spans="2:58">
      <c r="B281" s="104"/>
      <c r="C281" s="832" t="s">
        <v>156</v>
      </c>
      <c r="D281" s="833">
        <v>200</v>
      </c>
      <c r="E281" s="377">
        <v>4.5</v>
      </c>
      <c r="F281" s="634">
        <v>3.7</v>
      </c>
      <c r="G281" s="634">
        <v>19.600000000000001</v>
      </c>
      <c r="H281" s="1891">
        <v>129.69999999999999</v>
      </c>
      <c r="I281" s="856">
        <v>52</v>
      </c>
      <c r="J281" s="834" t="s">
        <v>157</v>
      </c>
      <c r="K281" s="159"/>
      <c r="L281" s="5"/>
      <c r="M281" s="304"/>
      <c r="N281" s="304"/>
      <c r="O281" s="11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2"/>
      <c r="AR281" s="172"/>
      <c r="AS281" s="172"/>
      <c r="AT281" s="172"/>
      <c r="AU281" s="172"/>
      <c r="AV281" s="172"/>
      <c r="AW281" s="172"/>
      <c r="AX281" s="172"/>
      <c r="AY281" s="172"/>
      <c r="AZ281" s="172"/>
      <c r="BA281" s="172"/>
      <c r="BB281" s="172"/>
      <c r="BC281" s="172"/>
      <c r="BD281" s="172"/>
      <c r="BE281" s="172"/>
      <c r="BF281" s="172"/>
    </row>
    <row r="282" spans="2:58">
      <c r="B282" s="73"/>
      <c r="C282" s="423" t="s">
        <v>428</v>
      </c>
      <c r="D282" s="833">
        <v>20</v>
      </c>
      <c r="E282" s="636">
        <v>5.01</v>
      </c>
      <c r="F282" s="634">
        <v>4.4710000000000001</v>
      </c>
      <c r="G282" s="634">
        <v>0</v>
      </c>
      <c r="H282" s="1891">
        <v>60.279000000000003</v>
      </c>
      <c r="I282" s="881">
        <v>43</v>
      </c>
      <c r="J282" s="859" t="s">
        <v>429</v>
      </c>
      <c r="K282" s="159"/>
      <c r="L282" s="5"/>
      <c r="M282" s="11"/>
      <c r="N282" s="50"/>
      <c r="O282" s="11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  <c r="AR282" s="172"/>
      <c r="AS282" s="172"/>
      <c r="AT282" s="172"/>
      <c r="AU282" s="172"/>
      <c r="AV282" s="172"/>
      <c r="AW282" s="172"/>
      <c r="AX282" s="172"/>
      <c r="AY282" s="172"/>
      <c r="AZ282" s="172"/>
      <c r="BA282" s="172"/>
      <c r="BB282" s="172"/>
      <c r="BC282" s="172"/>
      <c r="BD282" s="172"/>
      <c r="BE282" s="172"/>
      <c r="BF282" s="172"/>
    </row>
    <row r="283" spans="2:58" ht="18" customHeight="1">
      <c r="B283" s="1033"/>
      <c r="C283" s="1034" t="s">
        <v>10</v>
      </c>
      <c r="D283" s="833">
        <v>30</v>
      </c>
      <c r="E283" s="377">
        <v>1.58</v>
      </c>
      <c r="F283" s="634">
        <v>0.21</v>
      </c>
      <c r="G283" s="634">
        <v>12.24</v>
      </c>
      <c r="H283" s="1892">
        <v>57.17</v>
      </c>
      <c r="I283" s="836">
        <v>44</v>
      </c>
      <c r="J283" s="834" t="s">
        <v>9</v>
      </c>
      <c r="K283" s="172"/>
      <c r="L283" s="5"/>
      <c r="M283" s="5"/>
      <c r="N283" s="11"/>
      <c r="O283" s="11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  <c r="BD283" s="172"/>
      <c r="BE283" s="172"/>
      <c r="BF283" s="172"/>
    </row>
    <row r="284" spans="2:58" ht="19.5" customHeight="1" thickBot="1">
      <c r="B284" s="73"/>
      <c r="C284" s="407" t="s">
        <v>690</v>
      </c>
      <c r="D284" s="838">
        <v>120</v>
      </c>
      <c r="E284" s="325">
        <v>0.48</v>
      </c>
      <c r="F284" s="326">
        <v>0.48</v>
      </c>
      <c r="G284" s="327">
        <v>11.76</v>
      </c>
      <c r="H284" s="1887">
        <v>53.28</v>
      </c>
      <c r="I284" s="860">
        <v>47</v>
      </c>
      <c r="J284" s="861" t="s">
        <v>11</v>
      </c>
      <c r="M284" s="5"/>
      <c r="N284" s="11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</row>
    <row r="285" spans="2:58" ht="21" customHeight="1" thickBot="1">
      <c r="B285" s="862" t="s">
        <v>375</v>
      </c>
      <c r="C285" s="44"/>
      <c r="D285" s="56"/>
      <c r="E285" s="863">
        <f>SUM(E281:E284)</f>
        <v>11.57</v>
      </c>
      <c r="F285" s="842">
        <f>SUM(F281:F284)</f>
        <v>8.8610000000000007</v>
      </c>
      <c r="G285" s="864">
        <f>SUM(G281:G284)</f>
        <v>43.6</v>
      </c>
      <c r="H285" s="865">
        <f>SUM(H281:H284)</f>
        <v>300.42899999999997</v>
      </c>
      <c r="I285" s="866" t="s">
        <v>373</v>
      </c>
      <c r="J285" s="846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  <c r="BE285" s="172"/>
      <c r="BF285" s="172"/>
    </row>
    <row r="286" spans="2:58" ht="18" customHeight="1" thickBot="1">
      <c r="B286" s="43"/>
      <c r="C286" s="44" t="s">
        <v>227</v>
      </c>
      <c r="D286" s="45"/>
      <c r="E286" s="249">
        <f>E285+E278</f>
        <v>40.5</v>
      </c>
      <c r="F286" s="151">
        <f>F285+F278</f>
        <v>41.78</v>
      </c>
      <c r="G286" s="151">
        <f>G285+G278</f>
        <v>170.268</v>
      </c>
      <c r="H286" s="415">
        <f>H285+H278</f>
        <v>1219.0920000000001</v>
      </c>
      <c r="I286" s="867" t="s">
        <v>376</v>
      </c>
      <c r="J286" s="868">
        <f>D281+D282+D283+D284</f>
        <v>370</v>
      </c>
      <c r="K286" s="11"/>
      <c r="L286" s="5"/>
      <c r="O286" s="7"/>
      <c r="P286" s="15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</row>
    <row r="287" spans="2:58" ht="15.75" thickBot="1">
      <c r="B287" s="46"/>
      <c r="C287" s="47" t="s">
        <v>12</v>
      </c>
      <c r="D287" s="48"/>
      <c r="E287" s="1174">
        <v>40.5</v>
      </c>
      <c r="F287" s="412">
        <v>41.4</v>
      </c>
      <c r="G287" s="412">
        <v>172.35</v>
      </c>
      <c r="H287" s="1173">
        <v>1224</v>
      </c>
      <c r="I287" s="851" t="s">
        <v>377</v>
      </c>
      <c r="J287" s="869"/>
      <c r="K287" s="11"/>
      <c r="L287" s="5"/>
      <c r="M287" s="172"/>
      <c r="N287" s="170"/>
      <c r="O287" s="11"/>
      <c r="P287" s="11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72"/>
      <c r="AC287" s="172"/>
      <c r="AD287" s="172"/>
      <c r="AE287" s="172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  <c r="AP287" s="172"/>
      <c r="AQ287" s="172"/>
      <c r="AR287" s="172"/>
      <c r="AS287" s="172"/>
      <c r="AT287" s="172"/>
      <c r="AU287" s="172"/>
      <c r="AV287" s="172"/>
      <c r="AW287" s="172"/>
      <c r="AX287" s="172"/>
      <c r="AY287" s="172"/>
      <c r="AZ287" s="172"/>
      <c r="BA287" s="172"/>
      <c r="BB287" s="172"/>
      <c r="BC287" s="172"/>
      <c r="BD287" s="172"/>
      <c r="BE287" s="172"/>
      <c r="BF287" s="172"/>
    </row>
    <row r="288" spans="2:58" ht="17.25" customHeight="1">
      <c r="K288" s="1769"/>
      <c r="L288" s="5"/>
      <c r="M288" s="172"/>
      <c r="N288" s="170"/>
      <c r="O288" s="11"/>
      <c r="P288" s="11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72"/>
      <c r="AC288" s="172"/>
      <c r="AD288" s="172"/>
      <c r="AE288" s="172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  <c r="AP288" s="172"/>
      <c r="AQ288" s="172"/>
      <c r="AR288" s="172"/>
      <c r="AS288" s="172"/>
      <c r="AT288" s="172"/>
      <c r="AU288" s="172"/>
      <c r="AV288" s="172"/>
      <c r="AW288" s="172"/>
      <c r="AX288" s="172"/>
      <c r="AY288" s="172"/>
      <c r="AZ288" s="172"/>
      <c r="BA288" s="172"/>
      <c r="BB288" s="172"/>
      <c r="BC288" s="172"/>
      <c r="BD288" s="172"/>
      <c r="BE288" s="172"/>
      <c r="BF288" s="172"/>
    </row>
    <row r="289" spans="2:58" ht="18.75" customHeight="1" thickBot="1">
      <c r="E289" s="1025"/>
      <c r="F289" s="1025"/>
      <c r="G289" s="1025"/>
      <c r="H289" s="1025"/>
      <c r="K289" s="16"/>
      <c r="L289" s="5"/>
      <c r="M289" s="172"/>
      <c r="N289" s="1209"/>
      <c r="O289" s="11"/>
      <c r="P289" s="11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72"/>
      <c r="AC289" s="172"/>
      <c r="AD289" s="172"/>
      <c r="AE289" s="172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  <c r="AP289" s="172"/>
      <c r="AQ289" s="172"/>
      <c r="AR289" s="172"/>
      <c r="AS289" s="172"/>
      <c r="AT289" s="172"/>
      <c r="AU289" s="172"/>
      <c r="AV289" s="172"/>
      <c r="AW289" s="172"/>
      <c r="AX289" s="172"/>
      <c r="AY289" s="172"/>
      <c r="AZ289" s="172"/>
      <c r="BA289" s="172"/>
      <c r="BB289" s="172"/>
      <c r="BC289" s="172"/>
      <c r="BD289" s="172"/>
      <c r="BE289" s="172"/>
      <c r="BF289" s="172"/>
    </row>
    <row r="290" spans="2:58" ht="20.25" customHeight="1" thickBot="1">
      <c r="B290" s="1194" t="s">
        <v>353</v>
      </c>
      <c r="C290" s="1195"/>
      <c r="D290" s="1196" t="s">
        <v>354</v>
      </c>
      <c r="E290" s="219" t="s">
        <v>355</v>
      </c>
      <c r="F290" s="219"/>
      <c r="G290" s="219"/>
      <c r="H290" s="1197" t="s">
        <v>356</v>
      </c>
      <c r="I290" s="1198" t="s">
        <v>357</v>
      </c>
      <c r="J290" s="1199" t="s">
        <v>358</v>
      </c>
      <c r="K290" s="11"/>
      <c r="L290" s="5"/>
      <c r="M290" s="172"/>
      <c r="N290" s="11"/>
      <c r="O290" s="11"/>
      <c r="P290" s="11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72"/>
      <c r="AC290" s="172"/>
      <c r="AD290" s="172"/>
      <c r="AE290" s="172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  <c r="AP290" s="172"/>
      <c r="AQ290" s="172"/>
      <c r="AR290" s="172"/>
      <c r="AS290" s="172"/>
      <c r="AT290" s="172"/>
      <c r="AU290" s="172"/>
      <c r="AV290" s="172"/>
      <c r="AW290" s="172"/>
      <c r="AX290" s="172"/>
      <c r="AY290" s="172"/>
      <c r="AZ290" s="172"/>
      <c r="BA290" s="172"/>
      <c r="BB290" s="172"/>
      <c r="BC290" s="172"/>
      <c r="BD290" s="172"/>
      <c r="BE290" s="172"/>
      <c r="BF290" s="172"/>
    </row>
    <row r="291" spans="2:58" ht="18.75" customHeight="1">
      <c r="B291" s="1200" t="s">
        <v>359</v>
      </c>
      <c r="C291" s="1201" t="s">
        <v>360</v>
      </c>
      <c r="D291" s="1202" t="s">
        <v>361</v>
      </c>
      <c r="E291" s="1203" t="s">
        <v>362</v>
      </c>
      <c r="F291" s="1203" t="s">
        <v>67</v>
      </c>
      <c r="G291" s="1203" t="s">
        <v>68</v>
      </c>
      <c r="H291" s="1204" t="s">
        <v>363</v>
      </c>
      <c r="I291" s="1205" t="s">
        <v>364</v>
      </c>
      <c r="J291" s="1206" t="s">
        <v>365</v>
      </c>
      <c r="K291" s="1769"/>
      <c r="L291" s="5"/>
      <c r="M291" s="172"/>
      <c r="N291" s="11"/>
      <c r="O291" s="253"/>
      <c r="P291" s="11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72"/>
      <c r="AC291" s="172"/>
      <c r="AD291" s="172"/>
      <c r="AE291" s="172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  <c r="BE291" s="172"/>
      <c r="BF291" s="172"/>
    </row>
    <row r="292" spans="2:58" ht="17.25" customHeight="1" thickBot="1">
      <c r="B292" s="811"/>
      <c r="C292" s="870"/>
      <c r="D292" s="871"/>
      <c r="E292" s="814" t="s">
        <v>5</v>
      </c>
      <c r="F292" s="814" t="s">
        <v>6</v>
      </c>
      <c r="G292" s="814" t="s">
        <v>7</v>
      </c>
      <c r="H292" s="815" t="s">
        <v>366</v>
      </c>
      <c r="I292" s="892" t="s">
        <v>367</v>
      </c>
      <c r="J292" s="810" t="s">
        <v>368</v>
      </c>
      <c r="K292" s="16"/>
      <c r="L292" s="5"/>
      <c r="M292" s="172"/>
      <c r="N292" s="11"/>
      <c r="O292" s="53"/>
      <c r="P292" s="11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</row>
    <row r="293" spans="2:58" ht="18" customHeight="1">
      <c r="B293" s="894"/>
      <c r="C293" s="274" t="s">
        <v>194</v>
      </c>
      <c r="D293" s="296"/>
      <c r="E293" s="819"/>
      <c r="F293" s="310"/>
      <c r="G293" s="310"/>
      <c r="H293" s="820"/>
      <c r="I293" s="872"/>
      <c r="J293" s="873"/>
      <c r="K293" s="16"/>
      <c r="L293" s="5"/>
      <c r="M293" s="172"/>
      <c r="N293" s="11"/>
      <c r="O293" s="303"/>
      <c r="P293" s="11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172"/>
      <c r="AR293" s="172"/>
      <c r="AS293" s="172"/>
      <c r="AT293" s="172"/>
      <c r="AU293" s="172"/>
      <c r="AV293" s="172"/>
      <c r="AW293" s="172"/>
      <c r="AX293" s="172"/>
      <c r="AY293" s="172"/>
      <c r="AZ293" s="172"/>
      <c r="BA293" s="172"/>
      <c r="BB293" s="172"/>
      <c r="BC293" s="172"/>
      <c r="BD293" s="172"/>
      <c r="BE293" s="172"/>
      <c r="BF293" s="172"/>
    </row>
    <row r="294" spans="2:58" ht="15.75" customHeight="1">
      <c r="B294" s="875" t="s">
        <v>369</v>
      </c>
      <c r="C294" s="470" t="s">
        <v>324</v>
      </c>
      <c r="D294" s="833">
        <v>250</v>
      </c>
      <c r="E294" s="903">
        <v>7.5149999999999997</v>
      </c>
      <c r="F294" s="633">
        <v>7.46</v>
      </c>
      <c r="G294" s="657">
        <v>14.23</v>
      </c>
      <c r="H294" s="1691">
        <v>154.12</v>
      </c>
      <c r="I294" s="1666" t="s">
        <v>638</v>
      </c>
      <c r="J294" s="829" t="s">
        <v>388</v>
      </c>
      <c r="K294" s="16"/>
      <c r="L294" s="5"/>
      <c r="M294" s="253"/>
      <c r="N294" s="253"/>
      <c r="O294" s="11"/>
      <c r="P294" s="11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172"/>
      <c r="AR294" s="172"/>
      <c r="AS294" s="172"/>
      <c r="AT294" s="172"/>
      <c r="AU294" s="172"/>
      <c r="AV294" s="172"/>
      <c r="AW294" s="172"/>
      <c r="AX294" s="172"/>
      <c r="AY294" s="172"/>
      <c r="AZ294" s="172"/>
      <c r="BA294" s="172"/>
      <c r="BB294" s="172"/>
      <c r="BC294" s="172"/>
      <c r="BD294" s="172"/>
      <c r="BE294" s="172"/>
      <c r="BF294" s="172"/>
    </row>
    <row r="295" spans="2:58">
      <c r="B295" s="827"/>
      <c r="C295" s="832" t="s">
        <v>696</v>
      </c>
      <c r="D295" s="833">
        <v>60</v>
      </c>
      <c r="E295" s="377">
        <v>0.42</v>
      </c>
      <c r="F295" s="634">
        <v>0.06</v>
      </c>
      <c r="G295" s="634">
        <v>1.1399999999999999</v>
      </c>
      <c r="H295" s="1883">
        <v>6.78</v>
      </c>
      <c r="I295" s="883">
        <v>37</v>
      </c>
      <c r="J295" s="889" t="s">
        <v>261</v>
      </c>
      <c r="K295" s="16"/>
      <c r="L295" s="5"/>
      <c r="M295" s="53"/>
      <c r="N295" s="53"/>
      <c r="O295" s="11"/>
      <c r="P295" s="11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  <c r="AR295" s="172"/>
      <c r="AS295" s="172"/>
      <c r="AT295" s="172"/>
      <c r="AU295" s="172"/>
      <c r="AV295" s="172"/>
      <c r="AW295" s="172"/>
      <c r="AX295" s="172"/>
      <c r="AY295" s="172"/>
      <c r="AZ295" s="172"/>
      <c r="BA295" s="172"/>
      <c r="BB295" s="172"/>
      <c r="BC295" s="172"/>
      <c r="BD295" s="172"/>
      <c r="BE295" s="172"/>
      <c r="BF295" s="172"/>
    </row>
    <row r="296" spans="2:58" ht="15.75">
      <c r="B296" s="1032"/>
      <c r="C296" s="712" t="s">
        <v>691</v>
      </c>
      <c r="D296" s="825">
        <v>110</v>
      </c>
      <c r="E296" s="658">
        <v>13.882</v>
      </c>
      <c r="F296" s="643">
        <v>10.781000000000001</v>
      </c>
      <c r="G296" s="659">
        <v>14.907999999999999</v>
      </c>
      <c r="H296" s="1691">
        <v>212.18899999999999</v>
      </c>
      <c r="I296" s="380">
        <v>22</v>
      </c>
      <c r="J296" s="826" t="s">
        <v>330</v>
      </c>
      <c r="K296" s="16"/>
      <c r="L296" s="5"/>
      <c r="M296" s="303"/>
      <c r="N296" s="303"/>
      <c r="O296" s="50"/>
      <c r="P296" s="11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  <c r="BD296" s="172"/>
      <c r="BE296" s="172"/>
      <c r="BF296" s="172"/>
    </row>
    <row r="297" spans="2:58" ht="18.75" customHeight="1">
      <c r="B297" s="827" t="s">
        <v>384</v>
      </c>
      <c r="C297" s="675" t="s">
        <v>427</v>
      </c>
      <c r="D297" s="833">
        <v>180</v>
      </c>
      <c r="E297" s="377">
        <v>3.92</v>
      </c>
      <c r="F297" s="634">
        <v>10.58</v>
      </c>
      <c r="G297" s="650">
        <v>26.42</v>
      </c>
      <c r="H297" s="1691">
        <v>216.58</v>
      </c>
      <c r="I297" s="380">
        <v>35</v>
      </c>
      <c r="J297" s="834" t="s">
        <v>256</v>
      </c>
      <c r="K297" s="172"/>
      <c r="L297" s="5"/>
      <c r="M297" s="172"/>
      <c r="N297" s="11"/>
      <c r="O297" s="50"/>
      <c r="P297" s="11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72"/>
      <c r="AC297" s="172"/>
      <c r="AD297" s="172"/>
      <c r="AE297" s="172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  <c r="AP297" s="172"/>
      <c r="AQ297" s="172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172"/>
      <c r="BD297" s="172"/>
      <c r="BE297" s="172"/>
      <c r="BF297" s="172"/>
    </row>
    <row r="298" spans="2:58" ht="12" customHeight="1">
      <c r="B298" s="104"/>
      <c r="C298" s="486" t="s">
        <v>692</v>
      </c>
      <c r="D298" s="833">
        <v>200</v>
      </c>
      <c r="E298" s="377">
        <v>0.253</v>
      </c>
      <c r="F298" s="634">
        <v>0.11799999999999999</v>
      </c>
      <c r="G298" s="650">
        <v>33.020000000000003</v>
      </c>
      <c r="H298" s="1691">
        <v>134.154</v>
      </c>
      <c r="I298" s="1657">
        <v>50</v>
      </c>
      <c r="J298" s="834" t="s">
        <v>611</v>
      </c>
      <c r="K298" s="1776"/>
      <c r="L298" s="5"/>
      <c r="M298" s="172"/>
      <c r="N298" s="11"/>
      <c r="O298" s="50"/>
      <c r="P298" s="11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72"/>
      <c r="AC298" s="172"/>
      <c r="AD298" s="172"/>
      <c r="AE298" s="172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  <c r="AP298" s="172"/>
      <c r="AQ298" s="172"/>
      <c r="AR298" s="172"/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2"/>
      <c r="BC298" s="172"/>
      <c r="BD298" s="172"/>
      <c r="BE298" s="172"/>
      <c r="BF298" s="172"/>
    </row>
    <row r="299" spans="2:58" ht="17.25" customHeight="1">
      <c r="B299" s="831" t="s">
        <v>13</v>
      </c>
      <c r="C299" s="887" t="s">
        <v>10</v>
      </c>
      <c r="D299" s="833">
        <v>60</v>
      </c>
      <c r="E299" s="377">
        <v>3.15</v>
      </c>
      <c r="F299" s="634">
        <v>0.42599999999999999</v>
      </c>
      <c r="G299" s="650">
        <v>24.48</v>
      </c>
      <c r="H299" s="1892">
        <v>114.354</v>
      </c>
      <c r="I299" s="836">
        <v>44</v>
      </c>
      <c r="J299" s="834" t="s">
        <v>9</v>
      </c>
      <c r="K299" s="16"/>
      <c r="L299" s="5"/>
      <c r="M299" s="172"/>
      <c r="N299" s="11"/>
      <c r="O299" s="50"/>
      <c r="P299" s="11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72"/>
      <c r="AC299" s="172"/>
      <c r="AD299" s="172"/>
      <c r="AE299" s="172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  <c r="BD299" s="172"/>
      <c r="BE299" s="172"/>
      <c r="BF299" s="172"/>
    </row>
    <row r="300" spans="2:58" ht="12" customHeight="1" thickBot="1">
      <c r="B300" s="835" t="s">
        <v>391</v>
      </c>
      <c r="C300" s="888" t="s">
        <v>311</v>
      </c>
      <c r="D300" s="838">
        <v>50</v>
      </c>
      <c r="E300" s="377">
        <v>2.8250000000000002</v>
      </c>
      <c r="F300" s="634">
        <v>0.6</v>
      </c>
      <c r="G300" s="634">
        <v>20.94</v>
      </c>
      <c r="H300" s="1894">
        <v>100.46</v>
      </c>
      <c r="I300" s="836">
        <v>45</v>
      </c>
      <c r="J300" s="834" t="s">
        <v>9</v>
      </c>
      <c r="K300" s="50"/>
      <c r="L300" s="5"/>
      <c r="M300" s="172"/>
      <c r="N300" s="11"/>
      <c r="O300" s="50"/>
      <c r="P300" s="11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  <c r="BE300" s="172"/>
      <c r="BF300" s="172"/>
    </row>
    <row r="301" spans="2:58" ht="12.75" customHeight="1">
      <c r="B301" s="840" t="s">
        <v>372</v>
      </c>
      <c r="D301" s="241"/>
      <c r="E301" s="841">
        <f>SUM(E294:E300)</f>
        <v>31.965</v>
      </c>
      <c r="F301" s="842">
        <f>SUM(F294:F300)</f>
        <v>30.024999999999999</v>
      </c>
      <c r="G301" s="843">
        <f>SUM(G294:G300)</f>
        <v>135.13800000000001</v>
      </c>
      <c r="H301" s="844">
        <f>SUM(H294:H300)</f>
        <v>938.63700000000006</v>
      </c>
      <c r="I301" s="866" t="s">
        <v>373</v>
      </c>
      <c r="J301" s="846"/>
      <c r="K301" s="11"/>
      <c r="M301" s="172"/>
      <c r="N301" s="11"/>
      <c r="O301" s="50"/>
      <c r="P301" s="11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  <c r="AP301" s="172"/>
      <c r="AQ301" s="172"/>
      <c r="AR301" s="172"/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  <c r="BC301" s="172"/>
      <c r="BD301" s="172"/>
      <c r="BE301" s="172"/>
      <c r="BF301" s="172"/>
    </row>
    <row r="302" spans="2:58" ht="13.5" customHeight="1" thickBot="1">
      <c r="B302" s="104"/>
      <c r="E302" s="847"/>
      <c r="F302" s="848"/>
      <c r="G302" s="849"/>
      <c r="H302" s="850"/>
      <c r="I302" s="851" t="s">
        <v>374</v>
      </c>
      <c r="J302" s="852">
        <f>D294+D296+D297+D298+D299+D300</f>
        <v>850</v>
      </c>
      <c r="K302" s="11"/>
      <c r="M302" s="172"/>
      <c r="N302" s="11"/>
      <c r="O302" s="50"/>
      <c r="P302" s="11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  <c r="BE302" s="172"/>
      <c r="BF302" s="172"/>
    </row>
    <row r="303" spans="2:58">
      <c r="B303" s="73"/>
      <c r="C303" s="906" t="s">
        <v>195</v>
      </c>
      <c r="D303" s="120"/>
      <c r="E303" s="66"/>
      <c r="F303" s="853"/>
      <c r="G303" s="853"/>
      <c r="H303" s="854"/>
      <c r="I303" s="855"/>
      <c r="J303" s="855"/>
      <c r="K303" s="172"/>
      <c r="M303" s="172"/>
      <c r="N303" s="11"/>
      <c r="O303" s="50"/>
      <c r="P303" s="11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72"/>
      <c r="AC303" s="172"/>
      <c r="AD303" s="172"/>
      <c r="AE303" s="172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2"/>
      <c r="BC303" s="172"/>
      <c r="BD303" s="172"/>
      <c r="BE303" s="172"/>
      <c r="BF303" s="172"/>
    </row>
    <row r="304" spans="2:58">
      <c r="B304" s="73"/>
      <c r="C304" s="1207" t="s">
        <v>451</v>
      </c>
      <c r="D304" s="833">
        <v>200</v>
      </c>
      <c r="E304" s="1182">
        <v>5.8</v>
      </c>
      <c r="F304" s="1183">
        <v>5</v>
      </c>
      <c r="G304" s="1183">
        <v>9.6</v>
      </c>
      <c r="H304" s="1891">
        <v>106.6</v>
      </c>
      <c r="I304" s="881">
        <v>53</v>
      </c>
      <c r="J304" s="834" t="s">
        <v>218</v>
      </c>
      <c r="K304" s="1776"/>
      <c r="M304" s="172"/>
      <c r="N304" s="11"/>
      <c r="O304" s="11"/>
      <c r="P304" s="11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  <c r="BC304" s="172"/>
      <c r="BD304" s="172"/>
      <c r="BE304" s="172"/>
      <c r="BF304" s="172"/>
    </row>
    <row r="305" spans="2:58" ht="15.75" thickBot="1">
      <c r="B305" s="73"/>
      <c r="C305" s="900" t="s">
        <v>426</v>
      </c>
      <c r="D305" s="838" t="s">
        <v>556</v>
      </c>
      <c r="E305" s="646">
        <v>3.165</v>
      </c>
      <c r="F305" s="647">
        <v>6.4640000000000004</v>
      </c>
      <c r="G305" s="648">
        <v>27.768000000000001</v>
      </c>
      <c r="H305" s="1891">
        <v>181.90799999999999</v>
      </c>
      <c r="I305" s="860">
        <v>40</v>
      </c>
      <c r="J305" s="839" t="s">
        <v>560</v>
      </c>
      <c r="K305" s="16"/>
      <c r="M305" s="172"/>
      <c r="N305" s="11"/>
      <c r="O305" s="11"/>
      <c r="P305" s="11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72"/>
      <c r="AC305" s="172"/>
      <c r="AD305" s="172"/>
      <c r="AE305" s="172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2"/>
      <c r="BC305" s="172"/>
      <c r="BD305" s="172"/>
      <c r="BE305" s="172"/>
      <c r="BF305" s="172"/>
    </row>
    <row r="306" spans="2:58" ht="15.75" thickBot="1">
      <c r="B306" s="862" t="s">
        <v>375</v>
      </c>
      <c r="C306" s="44"/>
      <c r="D306" s="56"/>
      <c r="E306" s="863">
        <f>SUM(E304:E305)</f>
        <v>8.9649999999999999</v>
      </c>
      <c r="F306" s="842">
        <f>SUM(F304:F305)</f>
        <v>11.464</v>
      </c>
      <c r="G306" s="864">
        <f>SUM(G304:G305)</f>
        <v>37.368000000000002</v>
      </c>
      <c r="H306" s="865">
        <f>SUM(H304:H305)</f>
        <v>288.50799999999998</v>
      </c>
      <c r="I306" s="866" t="s">
        <v>373</v>
      </c>
      <c r="J306" s="846"/>
      <c r="K306" s="50"/>
      <c r="M306" s="172"/>
      <c r="N306" s="11"/>
      <c r="O306" s="11"/>
      <c r="P306" s="11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2"/>
      <c r="BC306" s="172"/>
      <c r="BD306" s="172"/>
      <c r="BE306" s="172"/>
      <c r="BF306" s="172"/>
    </row>
    <row r="307" spans="2:58" ht="15.75" thickBot="1">
      <c r="B307" s="891"/>
      <c r="C307" s="44" t="s">
        <v>227</v>
      </c>
      <c r="D307" s="45"/>
      <c r="E307" s="249">
        <f>E306+E301</f>
        <v>40.93</v>
      </c>
      <c r="F307" s="151">
        <f>F306+F301</f>
        <v>41.488999999999997</v>
      </c>
      <c r="G307" s="151">
        <f>G306+G301</f>
        <v>172.506</v>
      </c>
      <c r="H307" s="415">
        <f>H306+H301</f>
        <v>1227.145</v>
      </c>
      <c r="I307" s="867" t="s">
        <v>376</v>
      </c>
      <c r="J307" s="868">
        <f>D304+120+30</f>
        <v>350</v>
      </c>
      <c r="M307" s="172"/>
      <c r="N307" s="11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72"/>
      <c r="AC307" s="172"/>
      <c r="AD307" s="172"/>
      <c r="AE307" s="172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  <c r="AP307" s="172"/>
      <c r="AQ307" s="172"/>
      <c r="AR307" s="172"/>
      <c r="AS307" s="172"/>
      <c r="AT307" s="172"/>
      <c r="AU307" s="172"/>
      <c r="AV307" s="172"/>
      <c r="AW307" s="172"/>
      <c r="AX307" s="172"/>
      <c r="AY307" s="172"/>
      <c r="AZ307" s="172"/>
      <c r="BA307" s="172"/>
      <c r="BB307" s="172"/>
      <c r="BC307" s="172"/>
      <c r="BD307" s="172"/>
      <c r="BE307" s="172"/>
      <c r="BF307" s="172"/>
    </row>
    <row r="308" spans="2:58" ht="15.75" thickBot="1">
      <c r="B308" s="46"/>
      <c r="C308" s="47" t="s">
        <v>12</v>
      </c>
      <c r="D308" s="48"/>
      <c r="E308" s="1174">
        <v>40.5</v>
      </c>
      <c r="F308" s="412">
        <v>41.4</v>
      </c>
      <c r="G308" s="412">
        <v>172.35</v>
      </c>
      <c r="H308" s="1173">
        <v>1224</v>
      </c>
      <c r="I308" s="851" t="s">
        <v>377</v>
      </c>
      <c r="J308" s="869"/>
      <c r="K308" s="182"/>
      <c r="M308" s="172"/>
      <c r="N308" s="11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72"/>
      <c r="AC308" s="172"/>
      <c r="AD308" s="172"/>
      <c r="AE308" s="172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  <c r="AP308" s="172"/>
      <c r="AQ308" s="172"/>
      <c r="AR308" s="172"/>
      <c r="AS308" s="172"/>
      <c r="AT308" s="172"/>
      <c r="AU308" s="172"/>
      <c r="AV308" s="172"/>
      <c r="AW308" s="172"/>
      <c r="AX308" s="172"/>
      <c r="AY308" s="172"/>
      <c r="AZ308" s="172"/>
      <c r="BA308" s="172"/>
      <c r="BB308" s="172"/>
      <c r="BC308" s="172"/>
      <c r="BD308" s="172"/>
      <c r="BE308" s="172"/>
      <c r="BF308" s="172"/>
    </row>
    <row r="309" spans="2:58">
      <c r="M309" s="172"/>
      <c r="N309" s="11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  <c r="BE309" s="172"/>
      <c r="BF309" s="172"/>
    </row>
    <row r="310" spans="2:58">
      <c r="M310" s="172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  <c r="BE310" s="172"/>
      <c r="BF310" s="172"/>
    </row>
    <row r="311" spans="2:58">
      <c r="K311" s="11"/>
      <c r="M311" s="172"/>
      <c r="N311" s="172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72"/>
      <c r="AC311" s="172"/>
      <c r="AD311" s="172"/>
      <c r="AE311" s="172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  <c r="AP311" s="172"/>
      <c r="AQ311" s="172"/>
      <c r="AR311" s="172"/>
      <c r="AS311" s="172"/>
      <c r="AT311" s="172"/>
      <c r="AU311" s="172"/>
      <c r="AV311" s="172"/>
      <c r="AW311" s="172"/>
      <c r="AX311" s="172"/>
      <c r="AY311" s="172"/>
      <c r="AZ311" s="172"/>
      <c r="BA311" s="172"/>
      <c r="BB311" s="172"/>
      <c r="BC311" s="172"/>
      <c r="BD311" s="172"/>
      <c r="BE311" s="172"/>
      <c r="BF311" s="172"/>
    </row>
    <row r="312" spans="2:58">
      <c r="M312" s="172"/>
      <c r="N312" s="172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72"/>
      <c r="AC312" s="172"/>
      <c r="AD312" s="172"/>
      <c r="AE312" s="172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  <c r="AP312" s="172"/>
      <c r="AQ312" s="172"/>
      <c r="AR312" s="172"/>
      <c r="AS312" s="172"/>
      <c r="AT312" s="172"/>
      <c r="AU312" s="172"/>
      <c r="AV312" s="172"/>
      <c r="AW312" s="172"/>
      <c r="AX312" s="172"/>
      <c r="AY312" s="172"/>
      <c r="AZ312" s="172"/>
      <c r="BA312" s="172"/>
      <c r="BB312" s="172"/>
      <c r="BC312" s="172"/>
      <c r="BD312" s="172"/>
      <c r="BE312" s="172"/>
      <c r="BF312" s="172"/>
    </row>
    <row r="313" spans="2:58">
      <c r="D313" s="12" t="s">
        <v>352</v>
      </c>
      <c r="E313"/>
      <c r="F313"/>
      <c r="G313" s="22"/>
      <c r="H313"/>
      <c r="I313"/>
      <c r="J313"/>
      <c r="M313" s="172"/>
      <c r="N313" s="172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  <c r="AP313" s="172"/>
      <c r="AQ313" s="172"/>
      <c r="AR313" s="172"/>
      <c r="AS313" s="172"/>
      <c r="AT313" s="172"/>
      <c r="AU313" s="172"/>
      <c r="AV313" s="172"/>
      <c r="AW313" s="172"/>
      <c r="AX313" s="172"/>
      <c r="AY313" s="172"/>
      <c r="AZ313" s="172"/>
      <c r="BA313" s="172"/>
      <c r="BB313" s="172"/>
      <c r="BC313" s="172"/>
      <c r="BD313" s="172"/>
      <c r="BE313" s="172"/>
      <c r="BF313" s="172"/>
    </row>
    <row r="314" spans="2:58">
      <c r="C314" s="797" t="s">
        <v>623</v>
      </c>
      <c r="D314" s="27"/>
      <c r="E314"/>
      <c r="F314"/>
      <c r="G314" s="27"/>
      <c r="H314" s="27"/>
      <c r="I314" s="28"/>
      <c r="J314" s="34"/>
      <c r="K314" s="15"/>
      <c r="M314" s="172"/>
      <c r="N314" s="172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2"/>
      <c r="BF314" s="172"/>
    </row>
    <row r="315" spans="2:58" ht="15.75">
      <c r="B315" s="27"/>
      <c r="C315" s="27"/>
      <c r="D315" s="796"/>
      <c r="E315" s="1145" t="s">
        <v>627</v>
      </c>
      <c r="F315"/>
      <c r="G315"/>
      <c r="H315"/>
      <c r="I315"/>
      <c r="J315" s="798">
        <v>0.45</v>
      </c>
      <c r="K315" s="15"/>
      <c r="M315" s="172"/>
      <c r="N315" s="172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72"/>
      <c r="AC315" s="172"/>
      <c r="AD315" s="172"/>
      <c r="AE315" s="172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  <c r="BE315" s="172"/>
      <c r="BF315" s="172"/>
    </row>
    <row r="316" spans="2:58" ht="16.5" thickBot="1">
      <c r="B316" s="52" t="s">
        <v>520</v>
      </c>
      <c r="C316" s="28"/>
      <c r="D316"/>
      <c r="E316"/>
      <c r="F316" s="30" t="s">
        <v>0</v>
      </c>
      <c r="G316"/>
      <c r="H316" s="605" t="s">
        <v>626</v>
      </c>
      <c r="I316"/>
      <c r="J316" s="605"/>
      <c r="K316" s="11"/>
      <c r="M316" s="172"/>
      <c r="N316" s="172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72"/>
      <c r="AC316" s="172"/>
      <c r="AD316" s="172"/>
      <c r="AE316" s="172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  <c r="AP316" s="172"/>
      <c r="AQ316" s="172"/>
      <c r="AR316" s="172"/>
      <c r="AS316" s="172"/>
      <c r="AT316" s="172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  <c r="BE316" s="172"/>
      <c r="BF316" s="172"/>
    </row>
    <row r="317" spans="2:58" ht="12.75" customHeight="1" thickBot="1">
      <c r="B317" s="799" t="s">
        <v>353</v>
      </c>
      <c r="C317" s="120"/>
      <c r="D317" s="800" t="s">
        <v>354</v>
      </c>
      <c r="E317" s="726" t="s">
        <v>355</v>
      </c>
      <c r="F317" s="726"/>
      <c r="G317" s="726"/>
      <c r="H317" s="801" t="s">
        <v>356</v>
      </c>
      <c r="I317" s="802" t="s">
        <v>357</v>
      </c>
      <c r="J317" s="803" t="s">
        <v>358</v>
      </c>
      <c r="K317" s="155"/>
      <c r="M317" s="172"/>
      <c r="N317" s="172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72"/>
      <c r="AC317" s="172"/>
      <c r="AD317" s="172"/>
      <c r="AE317" s="172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  <c r="AP317" s="172"/>
      <c r="AQ317" s="172"/>
      <c r="AR317" s="172"/>
      <c r="AS317" s="172"/>
      <c r="AT317" s="172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  <c r="BE317" s="172"/>
      <c r="BF317" s="172"/>
    </row>
    <row r="318" spans="2:58" ht="13.5" customHeight="1">
      <c r="B318" s="804" t="s">
        <v>359</v>
      </c>
      <c r="C318" s="805" t="s">
        <v>360</v>
      </c>
      <c r="D318" s="806" t="s">
        <v>361</v>
      </c>
      <c r="E318" s="807" t="s">
        <v>362</v>
      </c>
      <c r="F318" s="807" t="s">
        <v>67</v>
      </c>
      <c r="G318" s="807" t="s">
        <v>68</v>
      </c>
      <c r="H318" s="808" t="s">
        <v>363</v>
      </c>
      <c r="I318" s="809" t="s">
        <v>364</v>
      </c>
      <c r="J318" s="810" t="s">
        <v>365</v>
      </c>
      <c r="K318" s="16"/>
      <c r="M318" s="172"/>
      <c r="N318" s="172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72"/>
      <c r="AC318" s="172"/>
      <c r="AD318" s="172"/>
      <c r="AE318" s="172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  <c r="AP318" s="172"/>
      <c r="AQ318" s="172"/>
      <c r="AR318" s="172"/>
      <c r="AS318" s="172"/>
      <c r="AT318" s="172"/>
      <c r="AU318" s="172"/>
      <c r="AV318" s="172"/>
      <c r="AW318" s="172"/>
      <c r="AX318" s="172"/>
      <c r="AY318" s="172"/>
      <c r="AZ318" s="172"/>
      <c r="BA318" s="172"/>
      <c r="BB318" s="172"/>
      <c r="BC318" s="172"/>
      <c r="BD318" s="172"/>
      <c r="BE318" s="172"/>
      <c r="BF318" s="172"/>
    </row>
    <row r="319" spans="2:58" ht="13.5" customHeight="1" thickBot="1">
      <c r="B319" s="811"/>
      <c r="C319" s="870"/>
      <c r="D319" s="871"/>
      <c r="E319" s="814" t="s">
        <v>5</v>
      </c>
      <c r="F319" s="814" t="s">
        <v>6</v>
      </c>
      <c r="G319" s="814" t="s">
        <v>7</v>
      </c>
      <c r="H319" s="815" t="s">
        <v>366</v>
      </c>
      <c r="I319" s="892" t="s">
        <v>367</v>
      </c>
      <c r="J319" s="810" t="s">
        <v>368</v>
      </c>
      <c r="K319" s="11"/>
      <c r="M319" s="172"/>
      <c r="N319" s="172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72"/>
      <c r="AC319" s="172"/>
      <c r="AD319" s="172"/>
      <c r="AE319" s="172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  <c r="AP319" s="172"/>
      <c r="AQ319" s="172"/>
      <c r="AR319" s="172"/>
      <c r="AS319" s="172"/>
      <c r="AT319" s="172"/>
      <c r="AU319" s="172"/>
      <c r="AV319" s="172"/>
      <c r="AW319" s="172"/>
      <c r="AX319" s="172"/>
      <c r="AY319" s="172"/>
      <c r="AZ319" s="172"/>
      <c r="BA319" s="172"/>
      <c r="BB319" s="172"/>
      <c r="BC319" s="172"/>
      <c r="BD319" s="172"/>
      <c r="BE319" s="172"/>
      <c r="BF319" s="172"/>
    </row>
    <row r="320" spans="2:58">
      <c r="B320" s="894"/>
      <c r="C320" s="273" t="s">
        <v>194</v>
      </c>
      <c r="D320" s="296"/>
      <c r="E320" s="819"/>
      <c r="F320" s="310"/>
      <c r="G320" s="310"/>
      <c r="H320" s="820"/>
      <c r="I320" s="1039"/>
      <c r="J320" s="821"/>
      <c r="K320" s="155"/>
      <c r="M320" s="172"/>
      <c r="N320" s="172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  <c r="AR320" s="172"/>
      <c r="AS320" s="172"/>
      <c r="AT320" s="172"/>
      <c r="AU320" s="172"/>
      <c r="AV320" s="172"/>
      <c r="AW320" s="172"/>
      <c r="AX320" s="172"/>
      <c r="AY320" s="172"/>
      <c r="AZ320" s="172"/>
      <c r="BA320" s="172"/>
      <c r="BB320" s="172"/>
      <c r="BC320" s="172"/>
      <c r="BD320" s="172"/>
      <c r="BE320" s="172"/>
      <c r="BF320" s="172"/>
    </row>
    <row r="321" spans="2:58">
      <c r="B321" s="104"/>
      <c r="C321" s="876" t="s">
        <v>269</v>
      </c>
      <c r="D321" s="858">
        <v>250</v>
      </c>
      <c r="E321" s="1035">
        <v>7.38</v>
      </c>
      <c r="F321" s="1036">
        <v>3.4510000000000001</v>
      </c>
      <c r="G321" s="639">
        <v>14.86</v>
      </c>
      <c r="H321" s="1888">
        <v>120.01900000000001</v>
      </c>
      <c r="I321" s="1040">
        <v>11</v>
      </c>
      <c r="J321" s="834" t="s">
        <v>162</v>
      </c>
      <c r="K321" s="159"/>
      <c r="M321" s="172"/>
      <c r="N321" s="172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72"/>
      <c r="AC321" s="172"/>
      <c r="AD321" s="172"/>
      <c r="AE321" s="172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  <c r="AP321" s="172"/>
      <c r="AQ321" s="172"/>
      <c r="AR321" s="172"/>
      <c r="AS321" s="172"/>
      <c r="AT321" s="172"/>
      <c r="AU321" s="172"/>
      <c r="AV321" s="172"/>
      <c r="AW321" s="172"/>
      <c r="AX321" s="172"/>
      <c r="AY321" s="172"/>
      <c r="AZ321" s="172"/>
      <c r="BA321" s="172"/>
      <c r="BB321" s="172"/>
      <c r="BC321" s="172"/>
      <c r="BD321" s="172"/>
      <c r="BE321" s="172"/>
      <c r="BF321" s="172"/>
    </row>
    <row r="322" spans="2:58">
      <c r="B322" s="104"/>
      <c r="C322" s="1181" t="s">
        <v>441</v>
      </c>
      <c r="D322" s="833" t="s">
        <v>553</v>
      </c>
      <c r="E322" s="1188">
        <v>8.0139999999999993</v>
      </c>
      <c r="F322" s="1189">
        <v>12.055</v>
      </c>
      <c r="G322" s="634">
        <v>10.06</v>
      </c>
      <c r="H322" s="1888">
        <v>180.791</v>
      </c>
      <c r="I322" s="1190">
        <v>23</v>
      </c>
      <c r="J322" s="834" t="s">
        <v>440</v>
      </c>
      <c r="K322" s="16"/>
      <c r="M322" s="172"/>
      <c r="N322" s="172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72"/>
      <c r="AC322" s="172"/>
      <c r="AD322" s="172"/>
      <c r="AE322" s="172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  <c r="AP322" s="172"/>
      <c r="AQ322" s="172"/>
      <c r="AR322" s="172"/>
      <c r="AS322" s="172"/>
      <c r="AT322" s="172"/>
      <c r="AU322" s="172"/>
      <c r="AV322" s="172"/>
      <c r="AW322" s="172"/>
      <c r="AX322" s="172"/>
      <c r="AY322" s="172"/>
      <c r="AZ322" s="172"/>
      <c r="BA322" s="172"/>
      <c r="BB322" s="172"/>
      <c r="BC322" s="172"/>
      <c r="BD322" s="172"/>
      <c r="BE322" s="172"/>
      <c r="BF322" s="172"/>
    </row>
    <row r="323" spans="2:58">
      <c r="B323" s="104"/>
      <c r="C323" s="1780" t="s">
        <v>666</v>
      </c>
      <c r="D323" s="825" t="s">
        <v>667</v>
      </c>
      <c r="E323" s="882">
        <v>1.224</v>
      </c>
      <c r="F323" s="648">
        <v>4.9649999999999999</v>
      </c>
      <c r="G323" s="648">
        <v>17.16</v>
      </c>
      <c r="H323" s="1896">
        <v>118.221</v>
      </c>
      <c r="I323" s="1191">
        <v>34</v>
      </c>
      <c r="J323" s="826" t="s">
        <v>703</v>
      </c>
      <c r="K323" s="159"/>
      <c r="M323" s="172"/>
      <c r="N323" s="172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72"/>
      <c r="AC323" s="172"/>
      <c r="AD323" s="172"/>
      <c r="AE323" s="172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</row>
    <row r="324" spans="2:58">
      <c r="B324" s="104"/>
      <c r="C324" s="1781" t="s">
        <v>203</v>
      </c>
      <c r="D324" s="104"/>
      <c r="E324" s="1512">
        <v>1.508</v>
      </c>
      <c r="F324" s="628">
        <v>3.3260000000000001</v>
      </c>
      <c r="G324" s="628">
        <v>5.1580000000000004</v>
      </c>
      <c r="H324" s="1897">
        <v>56.597999999999999</v>
      </c>
      <c r="I324" s="1192"/>
      <c r="J324" s="1029"/>
      <c r="K324" s="11"/>
      <c r="M324" s="172"/>
      <c r="N324" s="172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72"/>
      <c r="AC324" s="172"/>
      <c r="AD324" s="172"/>
      <c r="AE324" s="172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  <c r="AP324" s="172"/>
      <c r="AQ324" s="172"/>
      <c r="AR324" s="172"/>
      <c r="AS324" s="172"/>
      <c r="AT324" s="172"/>
      <c r="AU324" s="172"/>
      <c r="AV324" s="172"/>
      <c r="AW324" s="172"/>
      <c r="AX324" s="172"/>
      <c r="AY324" s="172"/>
      <c r="AZ324" s="172"/>
      <c r="BA324" s="172"/>
      <c r="BB324" s="172"/>
      <c r="BC324" s="172"/>
      <c r="BD324" s="172"/>
      <c r="BE324" s="172"/>
      <c r="BF324" s="172"/>
    </row>
    <row r="325" spans="2:58" ht="13.5" customHeight="1">
      <c r="B325" s="827" t="s">
        <v>384</v>
      </c>
      <c r="C325" s="423" t="s">
        <v>199</v>
      </c>
      <c r="D325" s="858">
        <v>200</v>
      </c>
      <c r="E325" s="377">
        <v>0.14499999999999999</v>
      </c>
      <c r="F325" s="634">
        <v>2.3E-2</v>
      </c>
      <c r="G325" s="634">
        <v>14.89</v>
      </c>
      <c r="H325" s="1892">
        <v>60.347000000000001</v>
      </c>
      <c r="I325" s="856">
        <v>55</v>
      </c>
      <c r="J325" s="829" t="s">
        <v>201</v>
      </c>
      <c r="K325" s="11"/>
      <c r="M325" s="172"/>
      <c r="N325" s="172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72"/>
      <c r="AC325" s="172"/>
      <c r="AD325" s="172"/>
      <c r="AE325" s="172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  <c r="AP325" s="172"/>
      <c r="AQ325" s="172"/>
      <c r="AR325" s="172"/>
      <c r="AS325" s="172"/>
      <c r="AT325" s="172"/>
      <c r="AU325" s="172"/>
      <c r="AV325" s="172"/>
      <c r="AW325" s="172"/>
      <c r="AX325" s="172"/>
      <c r="AY325" s="172"/>
      <c r="AZ325" s="172"/>
      <c r="BA325" s="172"/>
      <c r="BB325" s="172"/>
      <c r="BC325" s="172"/>
      <c r="BD325" s="172"/>
      <c r="BE325" s="172"/>
      <c r="BF325" s="172"/>
    </row>
    <row r="326" spans="2:58">
      <c r="B326" s="104"/>
      <c r="C326" s="423" t="s">
        <v>10</v>
      </c>
      <c r="D326" s="833">
        <v>60</v>
      </c>
      <c r="E326" s="377">
        <v>3.15</v>
      </c>
      <c r="F326" s="634">
        <v>0.42599999999999999</v>
      </c>
      <c r="G326" s="650">
        <v>24.48</v>
      </c>
      <c r="H326" s="1892">
        <v>114.354</v>
      </c>
      <c r="I326" s="836">
        <v>44</v>
      </c>
      <c r="J326" s="834" t="s">
        <v>9</v>
      </c>
      <c r="K326" s="11"/>
      <c r="M326" s="172"/>
      <c r="N326" s="172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72"/>
      <c r="AC326" s="172"/>
      <c r="AD326" s="172"/>
      <c r="AE326" s="172"/>
      <c r="AF326" s="172"/>
      <c r="AG326" s="172"/>
      <c r="AH326" s="172"/>
      <c r="AI326" s="172"/>
      <c r="AJ326" s="172"/>
      <c r="AK326" s="172"/>
      <c r="AL326" s="172"/>
      <c r="AM326" s="172"/>
      <c r="AN326" s="172"/>
      <c r="AO326" s="172"/>
      <c r="AP326" s="172"/>
      <c r="AQ326" s="172"/>
      <c r="AR326" s="172"/>
      <c r="AS326" s="172"/>
      <c r="AT326" s="172"/>
      <c r="AU326" s="172"/>
      <c r="AV326" s="172"/>
      <c r="AW326" s="172"/>
      <c r="AX326" s="172"/>
      <c r="AY326" s="172"/>
      <c r="AZ326" s="172"/>
      <c r="BA326" s="172"/>
      <c r="BB326" s="172"/>
      <c r="BC326" s="172"/>
      <c r="BD326" s="172"/>
      <c r="BE326" s="172"/>
      <c r="BF326" s="172"/>
    </row>
    <row r="327" spans="2:58" ht="13.5" customHeight="1">
      <c r="B327" s="831" t="s">
        <v>13</v>
      </c>
      <c r="C327" s="423" t="s">
        <v>311</v>
      </c>
      <c r="D327" s="825">
        <v>50</v>
      </c>
      <c r="E327" s="377">
        <v>2.8250000000000002</v>
      </c>
      <c r="F327" s="634">
        <v>0.6</v>
      </c>
      <c r="G327" s="634">
        <v>20.94</v>
      </c>
      <c r="H327" s="1887">
        <v>100.46</v>
      </c>
      <c r="I327" s="836">
        <v>45</v>
      </c>
      <c r="J327" s="834" t="s">
        <v>9</v>
      </c>
      <c r="K327" s="11"/>
      <c r="M327" s="172"/>
      <c r="N327" s="172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172"/>
      <c r="AR327" s="172"/>
      <c r="AS327" s="172"/>
      <c r="AT327" s="172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  <c r="BE327" s="172"/>
      <c r="BF327" s="172"/>
    </row>
    <row r="328" spans="2:58" ht="15.75" thickBot="1">
      <c r="B328" s="835" t="s">
        <v>622</v>
      </c>
      <c r="C328" s="130" t="s">
        <v>392</v>
      </c>
      <c r="D328" s="838">
        <v>110</v>
      </c>
      <c r="E328" s="325">
        <v>0.44</v>
      </c>
      <c r="F328" s="326">
        <v>0.44</v>
      </c>
      <c r="G328" s="327">
        <v>10.78</v>
      </c>
      <c r="H328" s="1893">
        <v>48.84</v>
      </c>
      <c r="I328" s="1037">
        <v>47</v>
      </c>
      <c r="J328" s="1038" t="s">
        <v>393</v>
      </c>
      <c r="K328" s="11"/>
      <c r="M328" s="172"/>
      <c r="N328" s="172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72"/>
      <c r="AC328" s="172"/>
      <c r="AD328" s="172"/>
      <c r="AE328" s="172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  <c r="AP328" s="172"/>
      <c r="AQ328" s="172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172"/>
      <c r="BD328" s="172"/>
      <c r="BE328" s="172"/>
      <c r="BF328" s="172"/>
    </row>
    <row r="329" spans="2:58">
      <c r="B329" s="840" t="s">
        <v>372</v>
      </c>
      <c r="D329" s="241"/>
      <c r="E329" s="841">
        <f>SUM(E321:E328)</f>
        <v>24.685999999999996</v>
      </c>
      <c r="F329" s="842">
        <f>SUM(F321:F328)</f>
        <v>25.286000000000001</v>
      </c>
      <c r="G329" s="843">
        <f>SUM(G321:G328)</f>
        <v>118.328</v>
      </c>
      <c r="H329" s="844">
        <f>SUM(H321:H328)</f>
        <v>799.63000000000011</v>
      </c>
      <c r="I329" s="905" t="s">
        <v>373</v>
      </c>
      <c r="J329" s="902"/>
      <c r="K329" s="4"/>
      <c r="M329" s="172"/>
      <c r="N329" s="172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  <c r="AR329" s="172"/>
      <c r="AS329" s="172"/>
      <c r="AT329" s="172"/>
      <c r="AU329" s="172"/>
      <c r="AV329" s="172"/>
      <c r="AW329" s="172"/>
      <c r="AX329" s="172"/>
      <c r="AY329" s="172"/>
      <c r="AZ329" s="172"/>
      <c r="BA329" s="172"/>
      <c r="BB329" s="172"/>
      <c r="BC329" s="172"/>
      <c r="BD329" s="172"/>
      <c r="BE329" s="172"/>
      <c r="BF329" s="172"/>
    </row>
    <row r="330" spans="2:58" ht="15.75" thickBot="1">
      <c r="B330" s="104"/>
      <c r="E330" s="847"/>
      <c r="F330" s="848"/>
      <c r="G330" s="849"/>
      <c r="H330" s="850"/>
      <c r="I330" s="851" t="s">
        <v>374</v>
      </c>
      <c r="J330" s="852">
        <f>D321+D325+D326+D327+D328+100+20+105+75</f>
        <v>970</v>
      </c>
      <c r="K330" s="15"/>
      <c r="M330" s="172"/>
      <c r="N330" s="172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2"/>
      <c r="AT330" s="172"/>
      <c r="AU330" s="172"/>
      <c r="AV330" s="172"/>
      <c r="AW330" s="172"/>
      <c r="AX330" s="172"/>
      <c r="AY330" s="172"/>
      <c r="AZ330" s="172"/>
      <c r="BA330" s="172"/>
      <c r="BB330" s="172"/>
      <c r="BC330" s="172"/>
      <c r="BD330" s="172"/>
      <c r="BE330" s="172"/>
      <c r="BF330" s="172"/>
    </row>
    <row r="331" spans="2:58">
      <c r="B331" s="104"/>
      <c r="C331" s="906" t="s">
        <v>195</v>
      </c>
      <c r="D331" s="64"/>
      <c r="E331" s="66"/>
      <c r="F331" s="853"/>
      <c r="G331" s="853"/>
      <c r="H331" s="854"/>
      <c r="I331" s="901"/>
      <c r="J331" s="1186"/>
      <c r="K331" s="11"/>
      <c r="M331" s="172"/>
      <c r="N331" s="172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2"/>
      <c r="AT331" s="172"/>
      <c r="AU331" s="172"/>
      <c r="AV331" s="172"/>
      <c r="AW331" s="172"/>
      <c r="AX331" s="172"/>
      <c r="AY331" s="172"/>
      <c r="AZ331" s="172"/>
      <c r="BA331" s="172"/>
      <c r="BB331" s="172"/>
      <c r="BC331" s="172"/>
      <c r="BD331" s="172"/>
      <c r="BE331" s="172"/>
      <c r="BF331" s="172"/>
    </row>
    <row r="332" spans="2:58">
      <c r="B332" s="104"/>
      <c r="C332" s="533" t="s">
        <v>452</v>
      </c>
      <c r="D332" s="825" t="s">
        <v>551</v>
      </c>
      <c r="E332" s="1019">
        <v>10.499000000000001</v>
      </c>
      <c r="F332" s="1020">
        <v>11.617000000000001</v>
      </c>
      <c r="G332" s="984">
        <v>17.196000000000002</v>
      </c>
      <c r="H332" s="1888">
        <v>215.333</v>
      </c>
      <c r="I332" s="1184">
        <v>39</v>
      </c>
      <c r="J332" s="826" t="s">
        <v>337</v>
      </c>
      <c r="K332" s="16"/>
      <c r="M332" s="172"/>
      <c r="N332" s="172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172"/>
      <c r="AV332" s="172"/>
      <c r="AW332" s="172"/>
      <c r="AX332" s="172"/>
      <c r="AY332" s="172"/>
      <c r="AZ332" s="172"/>
      <c r="BA332" s="172"/>
      <c r="BB332" s="172"/>
      <c r="BC332" s="172"/>
      <c r="BD332" s="172"/>
      <c r="BE332" s="172"/>
      <c r="BF332" s="172"/>
    </row>
    <row r="333" spans="2:58">
      <c r="B333" s="104"/>
      <c r="C333" s="1187" t="s">
        <v>296</v>
      </c>
      <c r="D333" s="884"/>
      <c r="E333" s="1175">
        <v>2.1419999999999999</v>
      </c>
      <c r="F333" s="630">
        <v>1.5</v>
      </c>
      <c r="G333" s="631">
        <v>14.06</v>
      </c>
      <c r="H333" s="1889">
        <v>78.308000000000007</v>
      </c>
      <c r="I333" s="1185"/>
      <c r="J333" s="886"/>
      <c r="K333" s="16"/>
      <c r="M333" s="172"/>
      <c r="N333" s="172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  <c r="AP333" s="172"/>
      <c r="AQ333" s="172"/>
      <c r="AR333" s="172"/>
      <c r="AS333" s="172"/>
      <c r="AT333" s="172"/>
      <c r="AU333" s="172"/>
      <c r="AV333" s="172"/>
      <c r="AW333" s="172"/>
      <c r="AX333" s="172"/>
      <c r="AY333" s="172"/>
      <c r="AZ333" s="172"/>
      <c r="BA333" s="172"/>
      <c r="BB333" s="172"/>
      <c r="BC333" s="172"/>
      <c r="BD333" s="172"/>
      <c r="BE333" s="172"/>
      <c r="BF333" s="172"/>
    </row>
    <row r="334" spans="2:58" ht="15.75" thickBot="1">
      <c r="B334" s="104"/>
      <c r="C334" s="900" t="s">
        <v>670</v>
      </c>
      <c r="D334" s="833">
        <v>200</v>
      </c>
      <c r="E334" s="377">
        <v>3.8</v>
      </c>
      <c r="F334" s="634">
        <v>3</v>
      </c>
      <c r="G334" s="634">
        <v>23</v>
      </c>
      <c r="H334" s="1691">
        <v>134.19999999999999</v>
      </c>
      <c r="I334" s="890">
        <v>51</v>
      </c>
      <c r="J334" s="1038" t="s">
        <v>18</v>
      </c>
      <c r="K334" s="11"/>
      <c r="M334" s="172"/>
      <c r="N334" s="172"/>
      <c r="O334" s="159"/>
      <c r="P334" s="199"/>
      <c r="Q334" s="199"/>
      <c r="R334" s="199"/>
      <c r="S334" s="353"/>
      <c r="T334" s="353"/>
      <c r="U334" s="1063"/>
      <c r="V334" s="199"/>
      <c r="W334" s="199"/>
      <c r="X334" s="353"/>
      <c r="Y334" s="199"/>
      <c r="Z334" s="199"/>
      <c r="AA334" s="199"/>
      <c r="AB334" s="199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72"/>
      <c r="AT334" s="172"/>
      <c r="AU334" s="172"/>
      <c r="AV334" s="172"/>
      <c r="AW334" s="172"/>
      <c r="AX334" s="172"/>
      <c r="AY334" s="172"/>
      <c r="AZ334" s="172"/>
      <c r="BA334" s="172"/>
      <c r="BB334" s="172"/>
      <c r="BC334" s="172"/>
      <c r="BD334" s="172"/>
      <c r="BE334" s="172"/>
      <c r="BF334" s="172"/>
    </row>
    <row r="335" spans="2:58" ht="15.75" thickBot="1">
      <c r="B335" s="862" t="s">
        <v>375</v>
      </c>
      <c r="C335" s="44"/>
      <c r="D335" s="56"/>
      <c r="E335" s="863">
        <f>SUM(E332:E334)</f>
        <v>16.440999999999999</v>
      </c>
      <c r="F335" s="842">
        <f>SUM(F332:F334)</f>
        <v>16.117000000000001</v>
      </c>
      <c r="G335" s="864">
        <f>SUM(G332:G334)</f>
        <v>54.256</v>
      </c>
      <c r="H335" s="865">
        <f>SUM(H332:H334)</f>
        <v>427.84100000000001</v>
      </c>
      <c r="I335" s="866" t="s">
        <v>373</v>
      </c>
      <c r="J335" s="846"/>
      <c r="M335" s="172"/>
      <c r="N335" s="172"/>
      <c r="O335" s="1051"/>
      <c r="P335" s="1051"/>
      <c r="Q335" s="1051"/>
      <c r="R335" s="1051"/>
      <c r="S335" s="1051"/>
      <c r="T335" s="1051"/>
      <c r="U335" s="1051"/>
      <c r="V335" s="1051"/>
      <c r="W335" s="1051"/>
      <c r="X335" s="1051"/>
      <c r="Y335" s="1051"/>
      <c r="Z335" s="1051"/>
      <c r="AA335" s="1051"/>
      <c r="AB335" s="1051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72"/>
      <c r="AT335" s="172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  <c r="BE335" s="172"/>
      <c r="BF335" s="172"/>
    </row>
    <row r="336" spans="2:58" ht="15.75" thickBot="1">
      <c r="B336" s="43"/>
      <c r="C336" s="44" t="s">
        <v>227</v>
      </c>
      <c r="D336" s="45"/>
      <c r="E336" s="249">
        <f>E335+E329</f>
        <v>41.126999999999995</v>
      </c>
      <c r="F336" s="151">
        <f>F335+F329</f>
        <v>41.403000000000006</v>
      </c>
      <c r="G336" s="151">
        <f>G335+G329</f>
        <v>172.584</v>
      </c>
      <c r="H336" s="415">
        <f>H335+H329</f>
        <v>1227.471</v>
      </c>
      <c r="I336" s="867" t="s">
        <v>376</v>
      </c>
      <c r="J336" s="868">
        <f>D334+170+30</f>
        <v>400</v>
      </c>
      <c r="M336" s="172"/>
      <c r="N336" s="172"/>
      <c r="O336" s="172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72"/>
      <c r="AT336" s="172"/>
      <c r="AU336" s="172"/>
      <c r="AV336" s="172"/>
      <c r="AW336" s="172"/>
      <c r="AX336" s="172"/>
      <c r="AY336" s="172"/>
      <c r="AZ336" s="172"/>
      <c r="BA336" s="172"/>
      <c r="BB336" s="172"/>
      <c r="BC336" s="172"/>
      <c r="BD336" s="172"/>
      <c r="BE336" s="172"/>
      <c r="BF336" s="172"/>
    </row>
    <row r="337" spans="2:58" ht="15.75" thickBot="1">
      <c r="B337" s="46"/>
      <c r="C337" s="47" t="s">
        <v>12</v>
      </c>
      <c r="D337" s="48"/>
      <c r="E337" s="1174">
        <v>40.5</v>
      </c>
      <c r="F337" s="412">
        <v>41.4</v>
      </c>
      <c r="G337" s="412">
        <v>172.35</v>
      </c>
      <c r="H337" s="1173">
        <v>1224</v>
      </c>
      <c r="I337" s="851" t="s">
        <v>377</v>
      </c>
      <c r="J337" s="869"/>
      <c r="K337" s="11"/>
      <c r="L337" s="5"/>
      <c r="M337" s="172"/>
      <c r="N337" s="172"/>
      <c r="O337" s="159"/>
      <c r="P337" s="184"/>
      <c r="Q337" s="184"/>
      <c r="R337" s="184"/>
      <c r="S337" s="301"/>
      <c r="T337" s="184"/>
      <c r="U337" s="654"/>
      <c r="V337" s="184"/>
      <c r="W337" s="184"/>
      <c r="X337" s="184"/>
      <c r="Y337" s="387"/>
      <c r="Z337" s="184"/>
      <c r="AA337" s="184"/>
      <c r="AB337" s="300"/>
      <c r="AC337" s="172"/>
      <c r="AD337" s="172"/>
      <c r="AE337" s="172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  <c r="AP337" s="172"/>
      <c r="AQ337" s="172"/>
      <c r="AR337" s="172"/>
      <c r="AS337" s="172"/>
      <c r="AT337" s="172"/>
      <c r="AU337" s="172"/>
      <c r="AV337" s="172"/>
      <c r="AW337" s="172"/>
      <c r="AX337" s="172"/>
      <c r="AY337" s="172"/>
      <c r="AZ337" s="172"/>
      <c r="BA337" s="172"/>
      <c r="BB337" s="172"/>
      <c r="BC337" s="172"/>
      <c r="BD337" s="172"/>
      <c r="BE337" s="172"/>
      <c r="BF337" s="172"/>
    </row>
    <row r="338" spans="2:58" ht="15.75" thickBot="1">
      <c r="K338" s="155"/>
      <c r="L338" s="5"/>
      <c r="M338" s="172"/>
      <c r="N338" s="172"/>
      <c r="O338" s="159"/>
      <c r="P338" s="300"/>
      <c r="Q338" s="300"/>
      <c r="R338" s="300"/>
      <c r="S338" s="301"/>
      <c r="T338" s="300"/>
      <c r="U338" s="300"/>
      <c r="V338" s="245"/>
      <c r="W338" s="1074"/>
      <c r="X338" s="300"/>
      <c r="Y338" s="1106"/>
      <c r="Z338" s="300"/>
      <c r="AA338" s="300"/>
      <c r="AB338" s="300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  <c r="BE338" s="172"/>
      <c r="BF338" s="172"/>
    </row>
    <row r="339" spans="2:58" ht="13.5" customHeight="1" thickBot="1">
      <c r="B339" s="799" t="s">
        <v>353</v>
      </c>
      <c r="C339" s="120"/>
      <c r="D339" s="800" t="s">
        <v>354</v>
      </c>
      <c r="E339" s="726" t="s">
        <v>355</v>
      </c>
      <c r="F339" s="726"/>
      <c r="G339" s="726"/>
      <c r="H339" s="801" t="s">
        <v>356</v>
      </c>
      <c r="I339" s="802" t="s">
        <v>357</v>
      </c>
      <c r="J339" s="803" t="s">
        <v>358</v>
      </c>
      <c r="K339" s="11"/>
      <c r="L339" s="5"/>
      <c r="M339" s="172"/>
      <c r="N339" s="172"/>
      <c r="O339" s="159"/>
      <c r="P339" s="184"/>
      <c r="Q339" s="184"/>
      <c r="R339" s="184"/>
      <c r="S339" s="301"/>
      <c r="T339" s="184"/>
      <c r="U339" s="184"/>
      <c r="V339" s="184"/>
      <c r="W339" s="184"/>
      <c r="X339" s="184"/>
      <c r="Y339" s="184"/>
      <c r="Z339" s="184"/>
      <c r="AA339" s="184"/>
      <c r="AB339" s="300"/>
      <c r="AC339" s="172"/>
      <c r="AD339" s="172"/>
      <c r="AE339" s="172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  <c r="AP339" s="172"/>
      <c r="AQ339" s="172"/>
      <c r="AR339" s="172"/>
      <c r="AS339" s="172"/>
      <c r="AT339" s="172"/>
      <c r="AU339" s="172"/>
      <c r="AV339" s="172"/>
      <c r="AW339" s="172"/>
      <c r="AX339" s="172"/>
      <c r="AY339" s="172"/>
      <c r="AZ339" s="172"/>
      <c r="BA339" s="172"/>
      <c r="BB339" s="172"/>
      <c r="BC339" s="172"/>
      <c r="BD339" s="172"/>
      <c r="BE339" s="172"/>
      <c r="BF339" s="172"/>
    </row>
    <row r="340" spans="2:58" ht="12.75" customHeight="1">
      <c r="B340" s="804" t="s">
        <v>359</v>
      </c>
      <c r="C340" s="805" t="s">
        <v>360</v>
      </c>
      <c r="D340" s="806" t="s">
        <v>361</v>
      </c>
      <c r="E340" s="807" t="s">
        <v>362</v>
      </c>
      <c r="F340" s="807" t="s">
        <v>67</v>
      </c>
      <c r="G340" s="807" t="s">
        <v>68</v>
      </c>
      <c r="H340" s="808" t="s">
        <v>363</v>
      </c>
      <c r="I340" s="809" t="s">
        <v>364</v>
      </c>
      <c r="J340" s="810" t="s">
        <v>365</v>
      </c>
      <c r="K340" s="16"/>
      <c r="L340" s="5"/>
      <c r="M340" s="172"/>
      <c r="N340" s="172"/>
      <c r="O340" s="156"/>
      <c r="P340" s="184"/>
      <c r="Q340" s="184"/>
      <c r="R340" s="184"/>
      <c r="S340" s="301"/>
      <c r="T340" s="184"/>
      <c r="U340" s="184"/>
      <c r="V340" s="184"/>
      <c r="W340" s="184"/>
      <c r="X340" s="184"/>
      <c r="Y340" s="184"/>
      <c r="Z340" s="184"/>
      <c r="AA340" s="184"/>
      <c r="AB340" s="300"/>
      <c r="AC340" s="172"/>
      <c r="AD340" s="172"/>
      <c r="AE340" s="172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  <c r="AP340" s="172"/>
      <c r="AQ340" s="172"/>
      <c r="AR340" s="172"/>
      <c r="AS340" s="172"/>
      <c r="AT340" s="172"/>
      <c r="AU340" s="172"/>
      <c r="AV340" s="172"/>
      <c r="AW340" s="172"/>
      <c r="AX340" s="172"/>
      <c r="AY340" s="172"/>
      <c r="AZ340" s="172"/>
      <c r="BA340" s="172"/>
      <c r="BB340" s="172"/>
      <c r="BC340" s="172"/>
      <c r="BD340" s="172"/>
      <c r="BE340" s="172"/>
      <c r="BF340" s="172"/>
    </row>
    <row r="341" spans="2:58" ht="12" customHeight="1" thickBot="1">
      <c r="B341" s="811"/>
      <c r="C341" s="870"/>
      <c r="D341" s="871"/>
      <c r="E341" s="814" t="s">
        <v>5</v>
      </c>
      <c r="F341" s="814" t="s">
        <v>6</v>
      </c>
      <c r="G341" s="814" t="s">
        <v>7</v>
      </c>
      <c r="H341" s="815" t="s">
        <v>366</v>
      </c>
      <c r="I341" s="892" t="s">
        <v>367</v>
      </c>
      <c r="J341" s="810" t="s">
        <v>368</v>
      </c>
      <c r="K341" s="11"/>
      <c r="L341" s="5"/>
      <c r="M341" s="172"/>
      <c r="N341" s="172"/>
      <c r="O341" s="159"/>
      <c r="P341" s="184"/>
      <c r="Q341" s="184"/>
      <c r="R341" s="184"/>
      <c r="S341" s="301"/>
      <c r="T341" s="184"/>
      <c r="U341" s="184"/>
      <c r="V341" s="184"/>
      <c r="W341" s="184"/>
      <c r="X341" s="184"/>
      <c r="Y341" s="184"/>
      <c r="Z341" s="184"/>
      <c r="AA341" s="184"/>
      <c r="AB341" s="300"/>
      <c r="AC341" s="172"/>
      <c r="AD341" s="172"/>
      <c r="AE341" s="172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  <c r="BE341" s="172"/>
      <c r="BF341" s="172"/>
    </row>
    <row r="342" spans="2:58">
      <c r="B342" s="120"/>
      <c r="C342" s="906" t="s">
        <v>194</v>
      </c>
      <c r="D342" s="296"/>
      <c r="E342" s="1026"/>
      <c r="F342" s="1027"/>
      <c r="G342" s="1027"/>
      <c r="H342" s="1028"/>
      <c r="I342" s="880"/>
      <c r="J342" s="821"/>
      <c r="K342" s="16"/>
      <c r="L342" s="5"/>
      <c r="M342" s="172"/>
      <c r="N342" s="172"/>
      <c r="O342" s="172"/>
      <c r="P342" s="184"/>
      <c r="Q342" s="184"/>
      <c r="R342" s="184"/>
      <c r="S342" s="301"/>
      <c r="T342" s="184"/>
      <c r="U342" s="184"/>
      <c r="V342" s="184"/>
      <c r="W342" s="184"/>
      <c r="X342" s="184"/>
      <c r="Y342" s="184"/>
      <c r="Z342" s="184"/>
      <c r="AA342" s="184"/>
      <c r="AB342" s="300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  <c r="BE342" s="172"/>
      <c r="BF342" s="172"/>
    </row>
    <row r="343" spans="2:58" ht="12" customHeight="1">
      <c r="B343" s="875" t="s">
        <v>369</v>
      </c>
      <c r="C343" s="876" t="s">
        <v>636</v>
      </c>
      <c r="D343" s="833">
        <v>250</v>
      </c>
      <c r="E343" s="377">
        <v>3.45</v>
      </c>
      <c r="F343" s="634">
        <v>8.5579999999999998</v>
      </c>
      <c r="G343" s="634">
        <v>21.413</v>
      </c>
      <c r="H343" s="1891">
        <v>176.47399999999999</v>
      </c>
      <c r="I343" s="380">
        <v>1</v>
      </c>
      <c r="J343" s="823" t="s">
        <v>161</v>
      </c>
      <c r="K343" s="155"/>
      <c r="L343" s="5"/>
      <c r="M343" s="172"/>
      <c r="N343" s="172"/>
      <c r="O343" s="159"/>
      <c r="P343" s="184"/>
      <c r="Q343" s="184"/>
      <c r="R343" s="184"/>
      <c r="S343" s="301"/>
      <c r="T343" s="184"/>
      <c r="U343" s="184"/>
      <c r="V343" s="184"/>
      <c r="W343" s="184"/>
      <c r="X343" s="184"/>
      <c r="Y343" s="184"/>
      <c r="Z343" s="184"/>
      <c r="AA343" s="184"/>
      <c r="AB343" s="300"/>
      <c r="AC343" s="172"/>
      <c r="AD343" s="172"/>
      <c r="AE343" s="172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  <c r="BE343" s="172"/>
      <c r="BF343" s="172"/>
    </row>
    <row r="344" spans="2:58">
      <c r="B344" s="827" t="s">
        <v>384</v>
      </c>
      <c r="C344" s="832" t="s">
        <v>697</v>
      </c>
      <c r="D344" s="833">
        <v>60</v>
      </c>
      <c r="E344" s="377">
        <v>0.66</v>
      </c>
      <c r="F344" s="634">
        <v>0.12</v>
      </c>
      <c r="G344" s="634">
        <v>2.2799999999999998</v>
      </c>
      <c r="H344" s="1888">
        <v>12.84</v>
      </c>
      <c r="I344" s="380">
        <v>37</v>
      </c>
      <c r="J344" s="889" t="s">
        <v>261</v>
      </c>
      <c r="K344" s="16"/>
      <c r="L344" s="5"/>
      <c r="M344" s="172"/>
      <c r="N344" s="172"/>
      <c r="O344" s="156"/>
      <c r="P344" s="184"/>
      <c r="Q344" s="654"/>
      <c r="R344" s="184"/>
      <c r="S344" s="301"/>
      <c r="T344" s="184"/>
      <c r="U344" s="184"/>
      <c r="V344" s="184"/>
      <c r="W344" s="184"/>
      <c r="X344" s="184"/>
      <c r="Y344" s="184"/>
      <c r="Z344" s="387"/>
      <c r="AA344" s="184"/>
      <c r="AB344" s="300"/>
      <c r="AC344" s="172"/>
      <c r="AD344" s="172"/>
      <c r="AE344" s="172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  <c r="BE344" s="172"/>
      <c r="BF344" s="172"/>
    </row>
    <row r="345" spans="2:58" ht="13.5" customHeight="1">
      <c r="B345" s="104"/>
      <c r="C345" s="896" t="s">
        <v>598</v>
      </c>
      <c r="D345" s="833" t="s">
        <v>637</v>
      </c>
      <c r="E345" s="1658">
        <v>14.568</v>
      </c>
      <c r="F345" s="625">
        <v>15.55</v>
      </c>
      <c r="G345" s="625">
        <v>6.87</v>
      </c>
      <c r="H345" s="1888">
        <v>225.702</v>
      </c>
      <c r="I345" s="1659">
        <v>26</v>
      </c>
      <c r="J345" s="834" t="s">
        <v>597</v>
      </c>
      <c r="K345" s="11"/>
      <c r="L345" s="5"/>
      <c r="M345" s="172"/>
      <c r="N345" s="172"/>
      <c r="O345" s="159"/>
      <c r="P345" s="184"/>
      <c r="Q345" s="654"/>
      <c r="R345" s="184"/>
      <c r="S345" s="301"/>
      <c r="T345" s="184"/>
      <c r="U345" s="184"/>
      <c r="V345" s="184"/>
      <c r="W345" s="184"/>
      <c r="X345" s="184"/>
      <c r="Y345" s="184"/>
      <c r="Z345" s="387"/>
      <c r="AA345" s="184"/>
      <c r="AB345" s="300"/>
      <c r="AC345" s="172"/>
      <c r="AD345" s="172"/>
      <c r="AE345" s="172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  <c r="BE345" s="172"/>
      <c r="BF345" s="172"/>
    </row>
    <row r="346" spans="2:58" ht="13.5" customHeight="1">
      <c r="B346" s="831" t="s">
        <v>13</v>
      </c>
      <c r="C346" s="1586" t="s">
        <v>684</v>
      </c>
      <c r="D346" s="1024">
        <v>180</v>
      </c>
      <c r="E346" s="882">
        <v>4.2300000000000004</v>
      </c>
      <c r="F346" s="648">
        <v>7.0890000000000004</v>
      </c>
      <c r="G346" s="882">
        <v>27.085000000000001</v>
      </c>
      <c r="H346" s="1891">
        <v>189.06100000000001</v>
      </c>
      <c r="I346" s="1771">
        <v>29</v>
      </c>
      <c r="J346" s="826" t="s">
        <v>701</v>
      </c>
      <c r="K346" s="16"/>
      <c r="L346" s="5"/>
      <c r="M346" s="172"/>
      <c r="N346" s="172"/>
      <c r="O346" s="166"/>
      <c r="P346" s="1055"/>
      <c r="Q346" s="1055"/>
      <c r="R346" s="1055"/>
      <c r="S346" s="1099"/>
      <c r="T346" s="1055"/>
      <c r="U346" s="1098"/>
      <c r="V346" s="1099"/>
      <c r="W346" s="1144"/>
      <c r="X346" s="1055"/>
      <c r="Y346" s="1099"/>
      <c r="Z346" s="1055"/>
      <c r="AA346" s="1055"/>
      <c r="AB346" s="1055"/>
      <c r="AC346" s="172"/>
      <c r="AD346" s="172"/>
      <c r="AE346" s="172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  <c r="BE346" s="172"/>
      <c r="BF346" s="172"/>
    </row>
    <row r="347" spans="2:58">
      <c r="B347" s="835" t="s">
        <v>628</v>
      </c>
      <c r="C347" s="876" t="s">
        <v>631</v>
      </c>
      <c r="D347" s="833">
        <v>200</v>
      </c>
      <c r="E347" s="377">
        <v>0.63200000000000001</v>
      </c>
      <c r="F347" s="634">
        <v>0.27400000000000002</v>
      </c>
      <c r="G347" s="634">
        <v>28.64</v>
      </c>
      <c r="H347" s="1691">
        <v>119.554</v>
      </c>
      <c r="I347" s="380">
        <v>49</v>
      </c>
      <c r="J347" s="834" t="s">
        <v>600</v>
      </c>
      <c r="K347" s="16"/>
      <c r="L347" s="5"/>
      <c r="M347" s="172"/>
      <c r="N347" s="172"/>
      <c r="O347" s="172"/>
      <c r="P347" s="1081"/>
      <c r="Q347" s="1081"/>
      <c r="R347" s="1083"/>
      <c r="S347" s="1049"/>
      <c r="T347" s="1083"/>
      <c r="U347" s="1081"/>
      <c r="V347" s="1049"/>
      <c r="W347" s="1083"/>
      <c r="X347" s="1049"/>
      <c r="Y347" s="1081"/>
      <c r="Z347" s="1081"/>
      <c r="AA347" s="1083"/>
      <c r="AB347" s="1084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</row>
    <row r="348" spans="2:58" ht="13.5" customHeight="1">
      <c r="B348" s="104"/>
      <c r="C348" s="876" t="s">
        <v>10</v>
      </c>
      <c r="D348" s="833">
        <v>60</v>
      </c>
      <c r="E348" s="377">
        <v>3.15</v>
      </c>
      <c r="F348" s="634">
        <v>0.42599999999999999</v>
      </c>
      <c r="G348" s="650">
        <v>24.48</v>
      </c>
      <c r="H348" s="1691">
        <v>114.354</v>
      </c>
      <c r="I348" s="881">
        <v>44</v>
      </c>
      <c r="J348" s="834" t="s">
        <v>9</v>
      </c>
      <c r="K348" s="11"/>
      <c r="L348" s="5"/>
      <c r="M348" s="172"/>
      <c r="N348" s="172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</row>
    <row r="349" spans="2:58" ht="13.5" customHeight="1" thickBot="1">
      <c r="B349" s="104"/>
      <c r="C349" s="879" t="s">
        <v>311</v>
      </c>
      <c r="D349" s="838">
        <v>48</v>
      </c>
      <c r="E349" s="325">
        <v>2.7120000000000002</v>
      </c>
      <c r="F349" s="327">
        <v>0.57599999999999996</v>
      </c>
      <c r="G349" s="327">
        <v>20.100000000000001</v>
      </c>
      <c r="H349" s="1894">
        <v>96.432000000000002</v>
      </c>
      <c r="I349" s="1021">
        <v>45</v>
      </c>
      <c r="J349" s="839" t="s">
        <v>9</v>
      </c>
      <c r="K349" s="11"/>
      <c r="L349" s="5"/>
      <c r="M349" s="172"/>
      <c r="N349" s="172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2"/>
      <c r="AT349" s="172"/>
      <c r="AU349" s="172"/>
      <c r="AV349" s="172"/>
      <c r="AW349" s="172"/>
      <c r="AX349" s="172"/>
      <c r="AY349" s="172"/>
      <c r="AZ349" s="172"/>
      <c r="BA349" s="172"/>
      <c r="BB349" s="172"/>
      <c r="BC349" s="172"/>
      <c r="BD349" s="172"/>
      <c r="BE349" s="172"/>
      <c r="BF349" s="172"/>
    </row>
    <row r="350" spans="2:58">
      <c r="B350" s="840" t="s">
        <v>372</v>
      </c>
      <c r="D350" s="241"/>
      <c r="E350" s="1660">
        <f>SUM(E343:E349)</f>
        <v>29.402000000000001</v>
      </c>
      <c r="F350" s="1661">
        <f>SUM(F343:F349)</f>
        <v>32.593000000000004</v>
      </c>
      <c r="G350" s="1662">
        <f>SUM(G343:G349)</f>
        <v>130.86800000000002</v>
      </c>
      <c r="H350" s="1663">
        <f>SUM(H343:H349)</f>
        <v>934.41700000000003</v>
      </c>
      <c r="I350" s="905" t="s">
        <v>373</v>
      </c>
      <c r="J350" s="902"/>
      <c r="K350" s="4"/>
      <c r="L350" s="5"/>
      <c r="M350" s="172"/>
      <c r="N350" s="172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2"/>
      <c r="AT350" s="172"/>
      <c r="AU350" s="172"/>
      <c r="AV350" s="172"/>
      <c r="AW350" s="172"/>
      <c r="AX350" s="172"/>
      <c r="AY350" s="172"/>
      <c r="AZ350" s="172"/>
      <c r="BA350" s="172"/>
      <c r="BB350" s="172"/>
      <c r="BC350" s="172"/>
      <c r="BD350" s="172"/>
      <c r="BE350" s="172"/>
      <c r="BF350" s="172"/>
    </row>
    <row r="351" spans="2:58" ht="15.75" thickBot="1">
      <c r="B351" s="104"/>
      <c r="E351" s="847"/>
      <c r="F351" s="848"/>
      <c r="G351" s="849"/>
      <c r="H351" s="850"/>
      <c r="I351" s="851" t="s">
        <v>374</v>
      </c>
      <c r="J351" s="852">
        <f>D343+D347+D348+D349+50+50+110+70</f>
        <v>838</v>
      </c>
      <c r="K351" s="16"/>
      <c r="L351" s="5"/>
      <c r="M351" s="172"/>
      <c r="N351" s="172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2"/>
      <c r="AT351" s="172"/>
      <c r="AU351" s="172"/>
      <c r="AV351" s="172"/>
      <c r="AW351" s="172"/>
      <c r="AX351" s="172"/>
      <c r="AY351" s="172"/>
      <c r="AZ351" s="172"/>
      <c r="BA351" s="172"/>
      <c r="BB351" s="172"/>
      <c r="BC351" s="172"/>
      <c r="BD351" s="172"/>
      <c r="BE351" s="172"/>
      <c r="BF351" s="172"/>
    </row>
    <row r="352" spans="2:58" ht="14.25" customHeight="1">
      <c r="B352" s="120"/>
      <c r="C352" s="273" t="s">
        <v>195</v>
      </c>
      <c r="D352" s="120"/>
      <c r="E352" s="66"/>
      <c r="F352" s="853"/>
      <c r="G352" s="853"/>
      <c r="H352" s="854"/>
      <c r="I352" s="855"/>
      <c r="J352" s="855"/>
      <c r="K352" s="16"/>
      <c r="L352" s="5"/>
      <c r="M352" s="172"/>
      <c r="N352" s="172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172"/>
      <c r="BC352" s="172"/>
      <c r="BD352" s="172"/>
      <c r="BE352" s="172"/>
      <c r="BF352" s="172"/>
    </row>
    <row r="353" spans="2:58" ht="12.75" customHeight="1">
      <c r="B353" s="104"/>
      <c r="C353" s="887" t="s">
        <v>156</v>
      </c>
      <c r="D353" s="833">
        <v>200</v>
      </c>
      <c r="E353" s="377">
        <v>4.5</v>
      </c>
      <c r="F353" s="634">
        <v>3.7</v>
      </c>
      <c r="G353" s="634">
        <v>19.600000000000001</v>
      </c>
      <c r="H353" s="1891">
        <v>129.69999999999999</v>
      </c>
      <c r="I353" s="1650">
        <v>52</v>
      </c>
      <c r="J353" s="834" t="s">
        <v>157</v>
      </c>
      <c r="K353" s="156"/>
      <c r="L353" s="5"/>
      <c r="M353" s="183"/>
      <c r="N353" s="1051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</row>
    <row r="354" spans="2:58" ht="13.5" customHeight="1">
      <c r="B354" s="104"/>
      <c r="C354" s="832" t="s">
        <v>423</v>
      </c>
      <c r="D354" s="833">
        <v>16</v>
      </c>
      <c r="E354" s="384">
        <v>0.68</v>
      </c>
      <c r="F354" s="408">
        <v>0.75</v>
      </c>
      <c r="G354" s="408">
        <v>1.65</v>
      </c>
      <c r="H354" s="1691">
        <v>16.07</v>
      </c>
      <c r="I354" s="380">
        <v>46</v>
      </c>
      <c r="J354" s="834" t="s">
        <v>9</v>
      </c>
      <c r="K354" s="1050"/>
      <c r="L354" s="5"/>
      <c r="M354" s="183"/>
      <c r="N354" s="172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72"/>
      <c r="AC354" s="172"/>
      <c r="AD354" s="172"/>
      <c r="AE354" s="172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</row>
    <row r="355" spans="2:58" ht="13.5" customHeight="1">
      <c r="B355" s="104"/>
      <c r="C355" s="887" t="s">
        <v>428</v>
      </c>
      <c r="D355" s="833">
        <v>15</v>
      </c>
      <c r="E355" s="636">
        <v>3.758</v>
      </c>
      <c r="F355" s="634">
        <v>3.3530000000000002</v>
      </c>
      <c r="G355" s="634">
        <v>0</v>
      </c>
      <c r="H355" s="1691">
        <v>45.209000000000003</v>
      </c>
      <c r="I355" s="881">
        <v>43</v>
      </c>
      <c r="J355" s="859" t="s">
        <v>429</v>
      </c>
      <c r="K355" s="16"/>
      <c r="L355" s="5"/>
      <c r="M355" s="172"/>
      <c r="N355" s="298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2"/>
      <c r="AZ355" s="172"/>
      <c r="BA355" s="172"/>
      <c r="BB355" s="172"/>
      <c r="BC355" s="172"/>
      <c r="BD355" s="172"/>
      <c r="BE355" s="172"/>
      <c r="BF355" s="172"/>
    </row>
    <row r="356" spans="2:58" ht="12.75" customHeight="1">
      <c r="B356" s="104"/>
      <c r="C356" s="876" t="s">
        <v>10</v>
      </c>
      <c r="D356" s="833">
        <v>30</v>
      </c>
      <c r="E356" s="377">
        <v>1.58</v>
      </c>
      <c r="F356" s="634">
        <v>0.21</v>
      </c>
      <c r="G356" s="634">
        <v>12.24</v>
      </c>
      <c r="H356" s="1691">
        <v>57.17</v>
      </c>
      <c r="I356" s="380">
        <v>44</v>
      </c>
      <c r="J356" s="834" t="s">
        <v>9</v>
      </c>
      <c r="K356" s="1193"/>
      <c r="M356" s="185"/>
      <c r="N356" s="167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72"/>
      <c r="AT356" s="172"/>
      <c r="AU356" s="172"/>
      <c r="AV356" s="172"/>
      <c r="AW356" s="172"/>
      <c r="AX356" s="172"/>
      <c r="AY356" s="172"/>
      <c r="AZ356" s="172"/>
      <c r="BA356" s="172"/>
      <c r="BB356" s="172"/>
      <c r="BC356" s="172"/>
      <c r="BD356" s="172"/>
      <c r="BE356" s="172"/>
      <c r="BF356" s="172"/>
    </row>
    <row r="357" spans="2:58" ht="13.5" customHeight="1" thickBot="1">
      <c r="B357" s="104"/>
      <c r="C357" s="837" t="s">
        <v>275</v>
      </c>
      <c r="D357" s="838">
        <v>100</v>
      </c>
      <c r="E357" s="291">
        <v>0.4</v>
      </c>
      <c r="F357" s="292">
        <v>0.4</v>
      </c>
      <c r="G357" s="293">
        <v>9.8000000000000007</v>
      </c>
      <c r="H357" s="1887">
        <v>44.4</v>
      </c>
      <c r="I357" s="860">
        <v>47</v>
      </c>
      <c r="J357" s="861" t="s">
        <v>11</v>
      </c>
      <c r="K357" s="11"/>
      <c r="L357" s="5"/>
      <c r="M357" s="183"/>
      <c r="N357" s="167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72"/>
      <c r="AC357" s="172"/>
      <c r="AD357" s="172"/>
      <c r="AE357" s="172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  <c r="AP357" s="172"/>
      <c r="AQ357" s="172"/>
      <c r="AR357" s="172"/>
      <c r="AS357" s="172"/>
      <c r="AT357" s="172"/>
      <c r="AU357" s="172"/>
      <c r="AV357" s="172"/>
      <c r="AW357" s="172"/>
      <c r="AX357" s="172"/>
      <c r="AY357" s="172"/>
      <c r="AZ357" s="172"/>
      <c r="BA357" s="172"/>
      <c r="BB357" s="172"/>
      <c r="BC357" s="172"/>
      <c r="BD357" s="172"/>
      <c r="BE357" s="172"/>
      <c r="BF357" s="172"/>
    </row>
    <row r="358" spans="2:58" ht="15.75" thickBot="1">
      <c r="B358" s="862" t="s">
        <v>375</v>
      </c>
      <c r="C358" s="44"/>
      <c r="D358" s="56"/>
      <c r="E358" s="863">
        <f>SUM(E353:E357)</f>
        <v>10.917999999999999</v>
      </c>
      <c r="F358" s="842">
        <f>SUM(F353:F357)</f>
        <v>8.413000000000002</v>
      </c>
      <c r="G358" s="864">
        <f>SUM(G353:G357)</f>
        <v>43.290000000000006</v>
      </c>
      <c r="H358" s="865">
        <f>SUM(H353:H357)</f>
        <v>292.54899999999998</v>
      </c>
      <c r="I358" s="866" t="s">
        <v>373</v>
      </c>
      <c r="J358" s="846"/>
      <c r="M358" s="185"/>
      <c r="N358" s="167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  <c r="AA358" s="189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  <c r="BE358" s="172"/>
      <c r="BF358" s="172"/>
    </row>
    <row r="359" spans="2:58" ht="12.75" customHeight="1" thickBot="1">
      <c r="B359" s="891"/>
      <c r="C359" s="44" t="s">
        <v>227</v>
      </c>
      <c r="D359" s="45"/>
      <c r="E359" s="249">
        <f>E350+E358</f>
        <v>40.32</v>
      </c>
      <c r="F359" s="151">
        <f>F350+F358</f>
        <v>41.006000000000007</v>
      </c>
      <c r="G359" s="151">
        <f>G350+G358</f>
        <v>174.15800000000002</v>
      </c>
      <c r="H359" s="415">
        <f>H350+H358</f>
        <v>1226.9659999999999</v>
      </c>
      <c r="I359" s="867" t="s">
        <v>376</v>
      </c>
      <c r="J359" s="868">
        <f>D353+D354+D355+D356+D357</f>
        <v>361</v>
      </c>
      <c r="M359" s="183"/>
      <c r="N359" s="167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  <c r="AP359" s="172"/>
      <c r="AQ359" s="172"/>
      <c r="AR359" s="172"/>
      <c r="AS359" s="172"/>
      <c r="AT359" s="172"/>
      <c r="AU359" s="172"/>
      <c r="AV359" s="172"/>
      <c r="AW359" s="172"/>
      <c r="AX359" s="172"/>
      <c r="AY359" s="172"/>
      <c r="AZ359" s="172"/>
      <c r="BA359" s="172"/>
      <c r="BB359" s="172"/>
      <c r="BC359" s="172"/>
      <c r="BD359" s="172"/>
      <c r="BE359" s="172"/>
      <c r="BF359" s="172"/>
    </row>
    <row r="360" spans="2:58" ht="13.5" customHeight="1" thickBot="1">
      <c r="B360" s="46"/>
      <c r="C360" s="47" t="s">
        <v>12</v>
      </c>
      <c r="D360" s="48"/>
      <c r="E360" s="1174">
        <v>40.5</v>
      </c>
      <c r="F360" s="412">
        <v>41.4</v>
      </c>
      <c r="G360" s="412">
        <v>172.35</v>
      </c>
      <c r="H360" s="1173">
        <v>1224</v>
      </c>
      <c r="I360" s="851" t="s">
        <v>377</v>
      </c>
      <c r="J360" s="869"/>
      <c r="M360" s="183"/>
      <c r="N360" s="167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  <c r="AP360" s="172"/>
      <c r="AQ360" s="172"/>
      <c r="AR360" s="172"/>
      <c r="AS360" s="172"/>
      <c r="AT360" s="172"/>
      <c r="AU360" s="172"/>
      <c r="AV360" s="172"/>
      <c r="AW360" s="172"/>
      <c r="AX360" s="172"/>
      <c r="AY360" s="172"/>
      <c r="AZ360" s="172"/>
      <c r="BA360" s="172"/>
      <c r="BB360" s="172"/>
      <c r="BC360" s="172"/>
      <c r="BD360" s="172"/>
      <c r="BE360" s="172"/>
      <c r="BF360" s="172"/>
    </row>
    <row r="361" spans="2:58" ht="15.75" thickBot="1">
      <c r="M361" s="172"/>
      <c r="N361" s="298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  <c r="AP361" s="172"/>
      <c r="AQ361" s="172"/>
      <c r="AR361" s="172"/>
      <c r="AS361" s="172"/>
      <c r="AT361" s="172"/>
      <c r="AU361" s="172"/>
      <c r="AV361" s="172"/>
      <c r="AW361" s="172"/>
      <c r="AX361" s="172"/>
      <c r="AY361" s="172"/>
      <c r="AZ361" s="172"/>
      <c r="BA361" s="172"/>
      <c r="BB361" s="172"/>
      <c r="BC361" s="172"/>
      <c r="BD361" s="172"/>
      <c r="BE361" s="172"/>
      <c r="BF361" s="172"/>
    </row>
    <row r="362" spans="2:58" ht="15.75" thickBot="1">
      <c r="B362" s="760" t="s">
        <v>522</v>
      </c>
      <c r="C362" s="69"/>
      <c r="D362" s="907"/>
      <c r="E362" s="726" t="s">
        <v>355</v>
      </c>
      <c r="F362" s="726"/>
      <c r="G362" s="726"/>
      <c r="H362" s="802" t="s">
        <v>356</v>
      </c>
      <c r="I362" s="908" t="s">
        <v>394</v>
      </c>
      <c r="J362" s="662"/>
      <c r="M362" s="183"/>
      <c r="N362" s="167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  <c r="BE362" s="172"/>
      <c r="BF362" s="172"/>
    </row>
    <row r="363" spans="2:58">
      <c r="B363" s="1667" t="s">
        <v>644</v>
      </c>
      <c r="C363" s="1670" t="s">
        <v>630</v>
      </c>
      <c r="D363" s="909"/>
      <c r="E363" s="910" t="s">
        <v>362</v>
      </c>
      <c r="F363" s="807" t="s">
        <v>67</v>
      </c>
      <c r="G363" s="807" t="s">
        <v>68</v>
      </c>
      <c r="H363" s="804" t="s">
        <v>363</v>
      </c>
      <c r="I363" s="290" t="s">
        <v>48</v>
      </c>
      <c r="J363" s="911" t="s">
        <v>395</v>
      </c>
      <c r="M363" s="297"/>
      <c r="N363" s="171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2"/>
      <c r="AT363" s="172"/>
      <c r="AU363" s="172"/>
      <c r="AV363" s="172"/>
      <c r="AW363" s="172"/>
      <c r="AX363" s="172"/>
      <c r="AY363" s="172"/>
      <c r="AZ363" s="172"/>
      <c r="BA363" s="172"/>
      <c r="BB363" s="172"/>
      <c r="BC363" s="172"/>
      <c r="BD363" s="172"/>
      <c r="BE363" s="172"/>
      <c r="BF363" s="172"/>
    </row>
    <row r="364" spans="2:58" ht="15.75" thickBot="1">
      <c r="B364" s="67"/>
      <c r="C364" s="1671" t="s">
        <v>626</v>
      </c>
      <c r="D364" s="869"/>
      <c r="E364" s="912" t="s">
        <v>5</v>
      </c>
      <c r="F364" s="814" t="s">
        <v>6</v>
      </c>
      <c r="G364" s="814" t="s">
        <v>7</v>
      </c>
      <c r="H364" s="913" t="s">
        <v>366</v>
      </c>
      <c r="I364" s="847"/>
      <c r="J364" s="914" t="s">
        <v>396</v>
      </c>
      <c r="M364" s="243"/>
      <c r="N364" s="167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72"/>
      <c r="BD364" s="172"/>
      <c r="BE364" s="172"/>
      <c r="BF364" s="172"/>
    </row>
    <row r="365" spans="2:58">
      <c r="B365" s="73"/>
      <c r="C365" s="1668" t="s">
        <v>154</v>
      </c>
      <c r="D365" s="1669">
        <v>1</v>
      </c>
      <c r="E365" s="915">
        <v>90</v>
      </c>
      <c r="F365" s="71">
        <v>92</v>
      </c>
      <c r="G365" s="72">
        <v>383</v>
      </c>
      <c r="H365" s="1012">
        <v>2720</v>
      </c>
      <c r="I365" s="1009" t="s">
        <v>362</v>
      </c>
      <c r="J365" s="916">
        <f>(E367-E369)*6</f>
        <v>0</v>
      </c>
      <c r="M365" s="159"/>
      <c r="N365" s="1078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2"/>
      <c r="AT365" s="172"/>
      <c r="AU365" s="172"/>
      <c r="AV365" s="172"/>
      <c r="AW365" s="172"/>
      <c r="AX365" s="172"/>
      <c r="AY365" s="172"/>
      <c r="AZ365" s="172"/>
      <c r="BA365" s="172"/>
      <c r="BB365" s="172"/>
      <c r="BC365" s="172"/>
      <c r="BD365" s="172"/>
      <c r="BE365" s="172"/>
      <c r="BF365" s="172"/>
    </row>
    <row r="366" spans="2:58">
      <c r="B366" s="281"/>
      <c r="C366" s="250" t="s">
        <v>185</v>
      </c>
      <c r="D366" s="917"/>
      <c r="E366" s="1044"/>
      <c r="F366" s="1046"/>
      <c r="G366" s="1045"/>
      <c r="H366" s="1013"/>
      <c r="I366" s="1008" t="s">
        <v>67</v>
      </c>
      <c r="J366" s="918">
        <f>(F367-F369)*6</f>
        <v>0</v>
      </c>
      <c r="M366" s="172"/>
      <c r="N366" s="1080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2"/>
      <c r="AT366" s="172"/>
      <c r="AU366" s="172"/>
      <c r="AV366" s="172"/>
      <c r="AW366" s="172"/>
      <c r="AX366" s="172"/>
      <c r="AY366" s="172"/>
      <c r="AZ366" s="172"/>
      <c r="BA366" s="172"/>
      <c r="BB366" s="172"/>
      <c r="BC366" s="172"/>
      <c r="BD366" s="172"/>
      <c r="BE366" s="172"/>
      <c r="BF366" s="172"/>
    </row>
    <row r="367" spans="2:58">
      <c r="B367" s="1640" t="s">
        <v>521</v>
      </c>
      <c r="C367" s="919" t="s">
        <v>397</v>
      </c>
      <c r="D367" s="920">
        <v>0.45</v>
      </c>
      <c r="E367" s="1900">
        <v>40.5</v>
      </c>
      <c r="F367" s="1901">
        <v>41.4</v>
      </c>
      <c r="G367" s="1901">
        <v>172.35</v>
      </c>
      <c r="H367" s="1902">
        <v>1224</v>
      </c>
      <c r="I367" s="1008" t="s">
        <v>68</v>
      </c>
      <c r="J367" s="918">
        <f>(G367-G369)*6</f>
        <v>0</v>
      </c>
      <c r="M367" s="172"/>
      <c r="N367" s="172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2"/>
      <c r="AT367" s="172"/>
      <c r="AU367" s="172"/>
      <c r="AV367" s="172"/>
      <c r="AW367" s="172"/>
      <c r="AX367" s="172"/>
      <c r="AY367" s="172"/>
      <c r="AZ367" s="172"/>
      <c r="BA367" s="172"/>
      <c r="BB367" s="172"/>
      <c r="BC367" s="172"/>
      <c r="BD367" s="172"/>
      <c r="BE367" s="172"/>
      <c r="BF367" s="172"/>
    </row>
    <row r="368" spans="2:58">
      <c r="B368" s="73"/>
      <c r="C368" s="921"/>
      <c r="D368" s="922"/>
      <c r="E368" s="828"/>
      <c r="F368" s="1898"/>
      <c r="G368" s="1898"/>
      <c r="H368" s="1899"/>
      <c r="I368" s="1010" t="s">
        <v>398</v>
      </c>
      <c r="J368" s="924"/>
      <c r="M368" s="172"/>
      <c r="N368" s="172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  <c r="AW368" s="172"/>
      <c r="AX368" s="172"/>
      <c r="AY368" s="172"/>
      <c r="AZ368" s="172"/>
      <c r="BA368" s="172"/>
      <c r="BB368" s="172"/>
      <c r="BC368" s="172"/>
      <c r="BD368" s="172"/>
      <c r="BE368" s="172"/>
      <c r="BF368" s="172"/>
    </row>
    <row r="369" spans="2:58" ht="15.75" thickBot="1">
      <c r="B369" s="925"/>
      <c r="C369" s="1641" t="s">
        <v>629</v>
      </c>
      <c r="D369" s="926"/>
      <c r="E369" s="381">
        <f>(E233+E256+E286+E307+E336+E359)/6</f>
        <v>40.5</v>
      </c>
      <c r="F369" s="382">
        <f>(F233+F256+F286+F307+F336+F359)/6</f>
        <v>41.4</v>
      </c>
      <c r="G369" s="382">
        <f>(G233+G256+G286+G307+G336+G359)/6</f>
        <v>172.35</v>
      </c>
      <c r="H369" s="1642">
        <f>(H233+H256+H286+H307+H336+H359)/6</f>
        <v>1224</v>
      </c>
      <c r="I369" s="1011" t="s">
        <v>366</v>
      </c>
      <c r="J369" s="927">
        <f>(H367-H369)*6</f>
        <v>0</v>
      </c>
      <c r="M369" s="172"/>
      <c r="N369" s="172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72"/>
      <c r="AT369" s="172"/>
      <c r="AU369" s="172"/>
      <c r="AV369" s="172"/>
      <c r="AW369" s="172"/>
      <c r="AX369" s="172"/>
      <c r="AY369" s="172"/>
      <c r="AZ369" s="172"/>
      <c r="BA369" s="172"/>
      <c r="BB369" s="172"/>
      <c r="BC369" s="172"/>
      <c r="BD369" s="172"/>
      <c r="BE369" s="172"/>
      <c r="BF369" s="172"/>
    </row>
    <row r="370" spans="2:58">
      <c r="M370" s="172"/>
      <c r="N370" s="172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2"/>
      <c r="AT370" s="172"/>
      <c r="AU370" s="172"/>
      <c r="AV370" s="172"/>
      <c r="AW370" s="172"/>
      <c r="AX370" s="172"/>
      <c r="AY370" s="172"/>
      <c r="AZ370" s="172"/>
      <c r="BA370" s="172"/>
      <c r="BB370" s="172"/>
      <c r="BC370" s="172"/>
      <c r="BD370" s="172"/>
      <c r="BE370" s="172"/>
      <c r="BF370" s="172"/>
    </row>
    <row r="371" spans="2:58">
      <c r="M371" s="172"/>
      <c r="N371" s="172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  <c r="BE371" s="172"/>
      <c r="BF371" s="172"/>
    </row>
    <row r="372" spans="2:58">
      <c r="M372" s="172"/>
      <c r="N372" s="172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72"/>
      <c r="AC372" s="172"/>
      <c r="AD372" s="172"/>
      <c r="AE372" s="172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  <c r="AP372" s="172"/>
      <c r="AQ372" s="172"/>
      <c r="AR372" s="172"/>
      <c r="AS372" s="172"/>
      <c r="AT372" s="172"/>
      <c r="AU372" s="172"/>
      <c r="AV372" s="172"/>
      <c r="AW372" s="172"/>
      <c r="AX372" s="172"/>
      <c r="AY372" s="172"/>
      <c r="AZ372" s="172"/>
      <c r="BA372" s="172"/>
      <c r="BB372" s="172"/>
      <c r="BC372" s="172"/>
      <c r="BD372" s="172"/>
      <c r="BE372" s="172"/>
      <c r="BF372" s="172"/>
    </row>
    <row r="373" spans="2:58">
      <c r="M373" s="172"/>
      <c r="N373" s="172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  <c r="AP373" s="172"/>
      <c r="AQ373" s="172"/>
      <c r="AR373" s="172"/>
      <c r="AS373" s="172"/>
      <c r="AT373" s="172"/>
      <c r="AU373" s="172"/>
      <c r="AV373" s="172"/>
      <c r="AW373" s="172"/>
      <c r="AX373" s="172"/>
      <c r="AY373" s="172"/>
      <c r="AZ373" s="172"/>
      <c r="BA373" s="172"/>
      <c r="BB373" s="172"/>
      <c r="BC373" s="172"/>
      <c r="BD373" s="172"/>
      <c r="BE373" s="172"/>
      <c r="BF373" s="172"/>
    </row>
    <row r="374" spans="2:58">
      <c r="M374" s="172"/>
      <c r="N374" s="172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72"/>
      <c r="AT374" s="172"/>
      <c r="AU374" s="172"/>
      <c r="AV374" s="172"/>
      <c r="AW374" s="172"/>
      <c r="AX374" s="172"/>
      <c r="AY374" s="172"/>
      <c r="AZ374" s="172"/>
      <c r="BA374" s="172"/>
      <c r="BB374" s="172"/>
      <c r="BC374" s="172"/>
      <c r="BD374" s="172"/>
      <c r="BE374" s="172"/>
      <c r="BF374" s="172"/>
    </row>
    <row r="375" spans="2:58">
      <c r="B375" s="2" t="s">
        <v>173</v>
      </c>
      <c r="D375"/>
      <c r="E375"/>
      <c r="F375"/>
      <c r="G375"/>
      <c r="H375" t="s">
        <v>174</v>
      </c>
      <c r="I375"/>
      <c r="J375"/>
      <c r="M375" s="172"/>
      <c r="N375" s="172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  <c r="AP375" s="172"/>
      <c r="AQ375" s="172"/>
      <c r="AR375" s="172"/>
      <c r="AS375" s="172"/>
      <c r="AT375" s="172"/>
      <c r="AU375" s="172"/>
      <c r="AV375" s="172"/>
      <c r="AW375" s="172"/>
      <c r="AX375" s="172"/>
      <c r="AY375" s="172"/>
      <c r="AZ375" s="172"/>
      <c r="BA375" s="172"/>
      <c r="BB375" s="172"/>
      <c r="BC375" s="172"/>
      <c r="BD375" s="172"/>
      <c r="BE375" s="172"/>
      <c r="BF375" s="172"/>
    </row>
    <row r="376" spans="2:58">
      <c r="M376" s="172"/>
      <c r="N376" s="172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  <c r="AB376" s="172"/>
      <c r="AC376" s="172"/>
      <c r="AD376" s="172"/>
      <c r="AE376" s="172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  <c r="AP376" s="172"/>
      <c r="AQ376" s="172"/>
      <c r="AR376" s="172"/>
      <c r="AS376" s="172"/>
      <c r="AT376" s="172"/>
      <c r="AU376" s="172"/>
      <c r="AV376" s="172"/>
      <c r="AW376" s="172"/>
      <c r="AX376" s="172"/>
      <c r="AY376" s="172"/>
      <c r="AZ376" s="172"/>
      <c r="BA376" s="172"/>
      <c r="BB376" s="172"/>
      <c r="BC376" s="172"/>
      <c r="BD376" s="172"/>
      <c r="BE376" s="172"/>
      <c r="BF376" s="172"/>
    </row>
    <row r="377" spans="2:58">
      <c r="C377" t="s">
        <v>20</v>
      </c>
      <c r="D377"/>
      <c r="E377" s="6"/>
      <c r="F377"/>
      <c r="G377"/>
      <c r="H377"/>
      <c r="I377"/>
      <c r="J377"/>
      <c r="M377" s="172"/>
      <c r="N377" s="172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  <c r="AP377" s="172"/>
      <c r="AQ377" s="172"/>
      <c r="AR377" s="172"/>
      <c r="AS377" s="172"/>
      <c r="AT377" s="172"/>
      <c r="AU377" s="172"/>
      <c r="AV377" s="172"/>
      <c r="AW377" s="172"/>
      <c r="AX377" s="172"/>
      <c r="AY377" s="172"/>
      <c r="AZ377" s="172"/>
      <c r="BA377" s="172"/>
      <c r="BB377" s="172"/>
      <c r="BC377" s="172"/>
      <c r="BD377" s="172"/>
      <c r="BE377" s="172"/>
      <c r="BF377" s="172"/>
    </row>
    <row r="378" spans="2:58">
      <c r="B378" s="75">
        <v>1</v>
      </c>
      <c r="C378" s="928" t="s">
        <v>399</v>
      </c>
      <c r="D378" s="76"/>
      <c r="E378" s="928" t="s">
        <v>21</v>
      </c>
      <c r="F378" s="76"/>
      <c r="H378" s="76"/>
      <c r="I378" s="76"/>
      <c r="J378" s="76"/>
      <c r="M378" s="172"/>
      <c r="N378" s="172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  <c r="AP378" s="172"/>
      <c r="AQ378" s="172"/>
      <c r="AR378" s="172"/>
      <c r="AS378" s="172"/>
      <c r="AT378" s="172"/>
      <c r="AU378" s="172"/>
      <c r="AV378" s="172"/>
      <c r="AW378" s="172"/>
      <c r="AX378" s="172"/>
      <c r="AY378" s="172"/>
      <c r="AZ378" s="172"/>
      <c r="BA378" s="172"/>
      <c r="BB378" s="172"/>
      <c r="BC378" s="172"/>
      <c r="BD378" s="172"/>
      <c r="BE378" s="172"/>
      <c r="BF378" s="172"/>
    </row>
    <row r="379" spans="2:58">
      <c r="B379" s="75"/>
      <c r="C379" s="929" t="s">
        <v>400</v>
      </c>
      <c r="D379" s="74"/>
      <c r="E379" s="929" t="s">
        <v>22</v>
      </c>
      <c r="G379" s="74"/>
      <c r="H379" s="74"/>
      <c r="I379" s="74"/>
      <c r="J379" s="74"/>
      <c r="M379" s="172"/>
      <c r="N379" s="172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72"/>
      <c r="AC379" s="172"/>
      <c r="AD379" s="172"/>
      <c r="AE379" s="172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  <c r="AP379" s="172"/>
      <c r="AQ379" s="172"/>
      <c r="AR379" s="172"/>
      <c r="AS379" s="172"/>
      <c r="AT379" s="172"/>
      <c r="AU379" s="172"/>
      <c r="AV379" s="172"/>
      <c r="AW379" s="172"/>
      <c r="AX379" s="172"/>
      <c r="AY379" s="172"/>
      <c r="AZ379" s="172"/>
      <c r="BA379" s="172"/>
      <c r="BB379" s="172"/>
      <c r="BC379" s="172"/>
      <c r="BD379" s="172"/>
      <c r="BE379" s="172"/>
      <c r="BF379" s="172"/>
    </row>
    <row r="380" spans="2:58">
      <c r="C380" s="929" t="s">
        <v>23</v>
      </c>
      <c r="D380" s="74"/>
      <c r="E380" s="608"/>
      <c r="G380" s="74"/>
      <c r="H380" s="74"/>
      <c r="I380" s="74"/>
      <c r="J380" s="74"/>
      <c r="M380" s="172"/>
      <c r="N380" s="172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2"/>
      <c r="AT380" s="172"/>
      <c r="AU380" s="172"/>
      <c r="AV380" s="172"/>
      <c r="AW380" s="172"/>
      <c r="AX380" s="172"/>
      <c r="AY380" s="172"/>
      <c r="AZ380" s="172"/>
      <c r="BA380" s="172"/>
      <c r="BB380" s="172"/>
      <c r="BC380" s="172"/>
      <c r="BD380" s="172"/>
      <c r="BE380" s="172"/>
      <c r="BF380" s="172"/>
    </row>
    <row r="381" spans="2:58">
      <c r="C381" s="929" t="s">
        <v>24</v>
      </c>
      <c r="D381" s="74"/>
      <c r="E381" s="79"/>
      <c r="F381" s="74"/>
      <c r="G381" s="74"/>
      <c r="H381" s="928" t="s">
        <v>401</v>
      </c>
      <c r="I381" s="74"/>
      <c r="J381" s="74"/>
      <c r="M381" s="172"/>
      <c r="N381" s="172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  <c r="BE381" s="172"/>
      <c r="BF381" s="172"/>
    </row>
    <row r="382" spans="2:58">
      <c r="B382">
        <v>2</v>
      </c>
      <c r="C382" s="74" t="s">
        <v>25</v>
      </c>
      <c r="D382" s="74"/>
      <c r="E382" s="79"/>
      <c r="F382" s="74" t="s">
        <v>26</v>
      </c>
      <c r="G382" s="74"/>
      <c r="H382" s="74"/>
      <c r="I382" s="74"/>
      <c r="J382" s="74"/>
      <c r="M382" s="172"/>
      <c r="N382" s="172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2"/>
      <c r="AT382" s="172"/>
      <c r="AU382" s="172"/>
      <c r="AV382" s="172"/>
      <c r="AW382" s="172"/>
      <c r="AX382" s="172"/>
      <c r="AY382" s="172"/>
      <c r="AZ382" s="172"/>
      <c r="BA382" s="172"/>
      <c r="BB382" s="172"/>
      <c r="BC382" s="172"/>
      <c r="BD382" s="172"/>
      <c r="BE382" s="172"/>
      <c r="BF382" s="172"/>
    </row>
    <row r="383" spans="2:58">
      <c r="C383" s="74" t="s">
        <v>27</v>
      </c>
      <c r="D383" s="74"/>
      <c r="E383" s="79"/>
      <c r="F383" s="74"/>
      <c r="G383" s="78"/>
      <c r="H383" s="74"/>
      <c r="I383" s="74"/>
      <c r="J383" s="74"/>
      <c r="M383" s="172"/>
      <c r="N383" s="172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2"/>
      <c r="AT383" s="172"/>
      <c r="AU383" s="172"/>
      <c r="AV383" s="172"/>
      <c r="AW383" s="172"/>
      <c r="AX383" s="172"/>
      <c r="AY383" s="172"/>
      <c r="AZ383" s="172"/>
      <c r="BA383" s="172"/>
      <c r="BB383" s="172"/>
      <c r="BC383" s="172"/>
      <c r="BD383" s="172"/>
      <c r="BE383" s="172"/>
      <c r="BF383" s="172"/>
    </row>
    <row r="384" spans="2:58">
      <c r="B384">
        <v>3</v>
      </c>
      <c r="C384" s="74" t="s">
        <v>28</v>
      </c>
      <c r="D384" s="74"/>
      <c r="E384" s="79"/>
      <c r="F384" s="74"/>
      <c r="G384" s="74"/>
      <c r="H384" s="74"/>
      <c r="I384" s="74"/>
      <c r="J384" s="74"/>
      <c r="M384" s="172"/>
      <c r="N384" s="172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2"/>
      <c r="AT384" s="172"/>
      <c r="AU384" s="172"/>
      <c r="AV384" s="172"/>
      <c r="AW384" s="172"/>
      <c r="AX384" s="172"/>
      <c r="AY384" s="172"/>
      <c r="AZ384" s="172"/>
      <c r="BA384" s="172"/>
      <c r="BB384" s="172"/>
      <c r="BC384" s="172"/>
      <c r="BD384" s="172"/>
      <c r="BE384" s="172"/>
      <c r="BF384" s="172"/>
    </row>
    <row r="385" spans="3:58">
      <c r="C385" s="74" t="s">
        <v>29</v>
      </c>
      <c r="D385" s="74"/>
      <c r="E385" s="79"/>
      <c r="F385" s="74"/>
      <c r="G385" s="78"/>
      <c r="H385" s="74"/>
      <c r="I385" s="74"/>
      <c r="J385" s="74"/>
      <c r="M385" s="172"/>
      <c r="N385" s="172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72"/>
      <c r="AT385" s="172"/>
      <c r="AU385" s="172"/>
      <c r="AV385" s="172"/>
      <c r="AW385" s="172"/>
      <c r="AX385" s="172"/>
      <c r="AY385" s="172"/>
      <c r="AZ385" s="172"/>
      <c r="BA385" s="172"/>
      <c r="BB385" s="172"/>
      <c r="BC385" s="172"/>
      <c r="BD385" s="172"/>
      <c r="BE385" s="172"/>
      <c r="BF385" s="172"/>
    </row>
    <row r="386" spans="3:58">
      <c r="M386" s="172"/>
      <c r="N386" s="172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72"/>
      <c r="AT386" s="172"/>
      <c r="AU386" s="172"/>
      <c r="AV386" s="172"/>
      <c r="AW386" s="172"/>
      <c r="AX386" s="172"/>
      <c r="AY386" s="172"/>
      <c r="AZ386" s="172"/>
      <c r="BA386" s="172"/>
      <c r="BB386" s="172"/>
      <c r="BC386" s="172"/>
      <c r="BD386" s="172"/>
      <c r="BE386" s="172"/>
      <c r="BF386" s="172"/>
    </row>
    <row r="387" spans="3:58">
      <c r="M387" s="172"/>
      <c r="N387" s="172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72"/>
      <c r="AT387" s="172"/>
      <c r="AU387" s="172"/>
      <c r="AV387" s="172"/>
      <c r="AW387" s="172"/>
      <c r="AX387" s="172"/>
      <c r="AY387" s="172"/>
      <c r="AZ387" s="172"/>
      <c r="BA387" s="172"/>
      <c r="BB387" s="172"/>
      <c r="BC387" s="172"/>
      <c r="BD387" s="172"/>
      <c r="BE387" s="172"/>
      <c r="BF387" s="172"/>
    </row>
    <row r="388" spans="3:58">
      <c r="M388" s="172"/>
      <c r="N388" s="172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72"/>
      <c r="AC388" s="172"/>
      <c r="AD388" s="172"/>
      <c r="AE388" s="172"/>
      <c r="AF388" s="172"/>
      <c r="AG388" s="172"/>
      <c r="AH388" s="172"/>
      <c r="AI388" s="172"/>
      <c r="AJ388" s="172"/>
      <c r="AK388" s="172"/>
      <c r="AL388" s="172"/>
      <c r="AM388" s="172"/>
      <c r="AN388" s="172"/>
      <c r="AO388" s="172"/>
      <c r="AP388" s="172"/>
      <c r="AQ388" s="172"/>
      <c r="AR388" s="172"/>
      <c r="AS388" s="172"/>
      <c r="AT388" s="172"/>
      <c r="AU388" s="172"/>
      <c r="AV388" s="172"/>
      <c r="AW388" s="172"/>
      <c r="AX388" s="172"/>
      <c r="AY388" s="172"/>
      <c r="AZ388" s="172"/>
      <c r="BA388" s="172"/>
      <c r="BB388" s="172"/>
      <c r="BC388" s="172"/>
      <c r="BD388" s="172"/>
      <c r="BE388" s="172"/>
      <c r="BF388" s="172"/>
    </row>
    <row r="389" spans="3:58">
      <c r="M389" s="172"/>
      <c r="N389" s="172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72"/>
      <c r="AC389" s="172"/>
      <c r="AD389" s="172"/>
      <c r="AE389" s="172"/>
      <c r="AF389" s="172"/>
      <c r="AG389" s="172"/>
      <c r="AH389" s="172"/>
      <c r="AI389" s="172"/>
      <c r="AJ389" s="172"/>
      <c r="AK389" s="172"/>
      <c r="AL389" s="172"/>
      <c r="AM389" s="172"/>
      <c r="AN389" s="172"/>
      <c r="AO389" s="172"/>
      <c r="AP389" s="172"/>
      <c r="AQ389" s="172"/>
      <c r="AR389" s="172"/>
      <c r="AS389" s="172"/>
      <c r="AT389" s="172"/>
      <c r="AU389" s="172"/>
      <c r="AV389" s="172"/>
      <c r="AW389" s="172"/>
      <c r="AX389" s="172"/>
      <c r="AY389" s="172"/>
      <c r="AZ389" s="172"/>
      <c r="BA389" s="172"/>
      <c r="BB389" s="172"/>
      <c r="BC389" s="172"/>
      <c r="BD389" s="172"/>
      <c r="BE389" s="172"/>
      <c r="BF389" s="172"/>
    </row>
    <row r="390" spans="3:58">
      <c r="M390" s="172"/>
      <c r="N390" s="172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72"/>
      <c r="AC390" s="172"/>
      <c r="AD390" s="172"/>
      <c r="AE390" s="172"/>
      <c r="AF390" s="172"/>
      <c r="AG390" s="172"/>
      <c r="AH390" s="172"/>
      <c r="AI390" s="172"/>
      <c r="AJ390" s="172"/>
      <c r="AK390" s="172"/>
      <c r="AL390" s="172"/>
      <c r="AM390" s="172"/>
      <c r="AN390" s="172"/>
      <c r="AO390" s="172"/>
      <c r="AP390" s="172"/>
      <c r="AQ390" s="172"/>
      <c r="AR390" s="172"/>
      <c r="AS390" s="172"/>
      <c r="AT390" s="172"/>
      <c r="AU390" s="172"/>
      <c r="AV390" s="172"/>
      <c r="AW390" s="172"/>
      <c r="AX390" s="172"/>
      <c r="AY390" s="172"/>
      <c r="AZ390" s="172"/>
      <c r="BA390" s="172"/>
      <c r="BB390" s="172"/>
      <c r="BC390" s="172"/>
      <c r="BD390" s="172"/>
      <c r="BE390" s="172"/>
      <c r="BF390" s="172"/>
    </row>
    <row r="391" spans="3:58">
      <c r="M391" s="172"/>
      <c r="N391" s="172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72"/>
      <c r="AC391" s="172"/>
      <c r="AD391" s="172"/>
      <c r="AE391" s="172"/>
      <c r="AF391" s="172"/>
      <c r="AG391" s="172"/>
      <c r="AH391" s="172"/>
      <c r="AI391" s="172"/>
      <c r="AJ391" s="172"/>
      <c r="AK391" s="172"/>
      <c r="AL391" s="172"/>
      <c r="AM391" s="172"/>
      <c r="AN391" s="172"/>
      <c r="AO391" s="172"/>
      <c r="AP391" s="172"/>
      <c r="AQ391" s="172"/>
      <c r="AR391" s="172"/>
      <c r="AS391" s="172"/>
      <c r="AT391" s="172"/>
      <c r="AU391" s="172"/>
      <c r="AV391" s="172"/>
      <c r="AW391" s="172"/>
      <c r="AX391" s="172"/>
      <c r="AY391" s="172"/>
      <c r="AZ391" s="172"/>
      <c r="BA391" s="172"/>
      <c r="BB391" s="172"/>
      <c r="BC391" s="172"/>
      <c r="BD391" s="172"/>
      <c r="BE391" s="172"/>
      <c r="BF391" s="172"/>
    </row>
    <row r="392" spans="3:58">
      <c r="M392" s="172"/>
      <c r="N392" s="172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172"/>
      <c r="BA392" s="172"/>
      <c r="BB392" s="172"/>
      <c r="BC392" s="172"/>
      <c r="BD392" s="172"/>
      <c r="BE392" s="172"/>
      <c r="BF392" s="172"/>
    </row>
    <row r="393" spans="3:58">
      <c r="M393" s="172"/>
      <c r="N393" s="172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  <c r="AA393" s="189"/>
      <c r="AB393" s="172"/>
      <c r="AC393" s="172"/>
      <c r="AD393" s="172"/>
      <c r="AE393" s="172"/>
      <c r="AF393" s="172"/>
      <c r="AG393" s="172"/>
      <c r="AH393" s="172"/>
      <c r="AI393" s="172"/>
      <c r="AJ393" s="172"/>
      <c r="AK393" s="172"/>
      <c r="AL393" s="172"/>
      <c r="AM393" s="172"/>
      <c r="AN393" s="172"/>
      <c r="AO393" s="172"/>
      <c r="AP393" s="172"/>
      <c r="AQ393" s="172"/>
      <c r="AR393" s="172"/>
      <c r="AS393" s="172"/>
      <c r="AT393" s="172"/>
      <c r="AU393" s="172"/>
      <c r="AV393" s="172"/>
      <c r="AW393" s="172"/>
      <c r="AX393" s="172"/>
      <c r="AY393" s="172"/>
      <c r="AZ393" s="172"/>
      <c r="BA393" s="172"/>
      <c r="BB393" s="172"/>
      <c r="BC393" s="172"/>
      <c r="BD393" s="172"/>
      <c r="BE393" s="172"/>
      <c r="BF393" s="172"/>
    </row>
    <row r="394" spans="3:58">
      <c r="M394" s="172"/>
      <c r="N394" s="172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  <c r="AA394" s="189"/>
      <c r="AB394" s="172"/>
      <c r="AC394" s="172"/>
      <c r="AD394" s="172"/>
      <c r="AE394" s="172"/>
      <c r="AF394" s="172"/>
      <c r="AG394" s="172"/>
      <c r="AH394" s="172"/>
      <c r="AI394" s="172"/>
      <c r="AJ394" s="172"/>
      <c r="AK394" s="172"/>
      <c r="AL394" s="172"/>
      <c r="AM394" s="172"/>
      <c r="AN394" s="172"/>
      <c r="AO394" s="172"/>
      <c r="AP394" s="172"/>
      <c r="AQ394" s="172"/>
      <c r="AR394" s="172"/>
      <c r="AS394" s="172"/>
      <c r="AT394" s="172"/>
      <c r="AU394" s="172"/>
      <c r="AV394" s="172"/>
      <c r="AW394" s="172"/>
      <c r="AX394" s="172"/>
      <c r="AY394" s="172"/>
      <c r="AZ394" s="172"/>
      <c r="BA394" s="172"/>
      <c r="BB394" s="172"/>
      <c r="BC394" s="172"/>
      <c r="BD394" s="172"/>
      <c r="BE394" s="172"/>
      <c r="BF394" s="172"/>
    </row>
    <row r="395" spans="3:58">
      <c r="M395" s="172"/>
      <c r="N395" s="172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  <c r="AA395" s="189"/>
      <c r="AB395" s="172"/>
      <c r="AC395" s="172"/>
      <c r="AD395" s="172"/>
      <c r="AE395" s="172"/>
      <c r="AF395" s="172"/>
      <c r="AG395" s="172"/>
      <c r="AH395" s="172"/>
      <c r="AI395" s="172"/>
      <c r="AJ395" s="172"/>
      <c r="AK395" s="172"/>
      <c r="AL395" s="172"/>
      <c r="AM395" s="172"/>
      <c r="AN395" s="172"/>
      <c r="AO395" s="172"/>
      <c r="AP395" s="172"/>
      <c r="AQ395" s="172"/>
      <c r="AR395" s="172"/>
      <c r="AS395" s="172"/>
      <c r="AT395" s="172"/>
      <c r="AU395" s="172"/>
      <c r="AV395" s="172"/>
      <c r="AW395" s="172"/>
      <c r="AX395" s="172"/>
      <c r="AY395" s="172"/>
      <c r="AZ395" s="172"/>
      <c r="BA395" s="172"/>
      <c r="BB395" s="172"/>
      <c r="BC395" s="172"/>
      <c r="BD395" s="172"/>
      <c r="BE395" s="172"/>
      <c r="BF395" s="172"/>
    </row>
    <row r="396" spans="3:58">
      <c r="M396" s="172"/>
      <c r="N396" s="172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  <c r="AA396" s="189"/>
      <c r="AB396" s="172"/>
      <c r="AC396" s="172"/>
      <c r="AD396" s="172"/>
      <c r="AE396" s="172"/>
      <c r="AF396" s="172"/>
      <c r="AG396" s="172"/>
      <c r="AH396" s="172"/>
      <c r="AI396" s="172"/>
      <c r="AJ396" s="172"/>
      <c r="AK396" s="172"/>
      <c r="AL396" s="172"/>
      <c r="AM396" s="172"/>
      <c r="AN396" s="172"/>
      <c r="AO396" s="172"/>
      <c r="AP396" s="172"/>
      <c r="AQ396" s="172"/>
      <c r="AR396" s="172"/>
      <c r="AS396" s="172"/>
      <c r="AT396" s="172"/>
      <c r="AU396" s="172"/>
      <c r="AV396" s="172"/>
      <c r="AW396" s="172"/>
      <c r="AX396" s="172"/>
      <c r="AY396" s="172"/>
      <c r="AZ396" s="172"/>
      <c r="BA396" s="172"/>
      <c r="BB396" s="172"/>
      <c r="BC396" s="172"/>
      <c r="BD396" s="172"/>
      <c r="BE396" s="172"/>
      <c r="BF396" s="172"/>
    </row>
    <row r="397" spans="3:58">
      <c r="M397" s="172"/>
      <c r="N397" s="172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  <c r="AA397" s="189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172"/>
      <c r="AL397" s="172"/>
      <c r="AM397" s="172"/>
      <c r="AN397" s="172"/>
      <c r="AO397" s="172"/>
      <c r="AP397" s="172"/>
      <c r="AQ397" s="172"/>
      <c r="AR397" s="172"/>
      <c r="AS397" s="172"/>
      <c r="AT397" s="172"/>
      <c r="AU397" s="172"/>
      <c r="AV397" s="172"/>
      <c r="AW397" s="172"/>
      <c r="AX397" s="172"/>
      <c r="AY397" s="172"/>
      <c r="AZ397" s="172"/>
      <c r="BA397" s="172"/>
      <c r="BB397" s="172"/>
      <c r="BC397" s="172"/>
      <c r="BD397" s="172"/>
      <c r="BE397" s="172"/>
      <c r="BF397" s="172"/>
    </row>
    <row r="398" spans="3:58">
      <c r="M398" s="172"/>
      <c r="N398" s="172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172"/>
      <c r="AL398" s="172"/>
      <c r="AM398" s="172"/>
      <c r="AN398" s="172"/>
      <c r="AO398" s="172"/>
      <c r="AP398" s="172"/>
      <c r="AQ398" s="172"/>
      <c r="AR398" s="172"/>
      <c r="AS398" s="172"/>
      <c r="AT398" s="172"/>
      <c r="AU398" s="172"/>
      <c r="AV398" s="172"/>
      <c r="AW398" s="172"/>
      <c r="AX398" s="172"/>
      <c r="AY398" s="172"/>
      <c r="AZ398" s="172"/>
      <c r="BA398" s="172"/>
      <c r="BB398" s="172"/>
      <c r="BC398" s="172"/>
      <c r="BD398" s="172"/>
      <c r="BE398" s="172"/>
      <c r="BF398" s="172"/>
    </row>
    <row r="399" spans="3:58">
      <c r="M399" s="172"/>
      <c r="N399" s="172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2"/>
      <c r="AT399" s="172"/>
      <c r="AU399" s="172"/>
      <c r="AV399" s="172"/>
      <c r="AW399" s="172"/>
      <c r="AX399" s="172"/>
      <c r="AY399" s="172"/>
      <c r="AZ399" s="172"/>
      <c r="BA399" s="172"/>
      <c r="BB399" s="172"/>
      <c r="BC399" s="172"/>
      <c r="BD399" s="172"/>
      <c r="BE399" s="172"/>
      <c r="BF399" s="172"/>
    </row>
    <row r="400" spans="3:58">
      <c r="M400" s="172"/>
      <c r="N400" s="172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  <c r="AA400" s="189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172"/>
      <c r="AL400" s="172"/>
      <c r="AM400" s="172"/>
      <c r="AN400" s="172"/>
      <c r="AO400" s="172"/>
      <c r="AP400" s="172"/>
      <c r="AQ400" s="172"/>
      <c r="AR400" s="172"/>
      <c r="AS400" s="172"/>
      <c r="AT400" s="172"/>
      <c r="AU400" s="172"/>
      <c r="AV400" s="172"/>
      <c r="AW400" s="172"/>
      <c r="AX400" s="172"/>
      <c r="AY400" s="172"/>
      <c r="AZ400" s="172"/>
      <c r="BA400" s="172"/>
      <c r="BB400" s="172"/>
      <c r="BC400" s="172"/>
      <c r="BD400" s="172"/>
      <c r="BE400" s="172"/>
      <c r="BF400" s="172"/>
    </row>
    <row r="401" spans="13:58">
      <c r="M401" s="172"/>
      <c r="N401" s="172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  <c r="AA401" s="189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172"/>
      <c r="AL401" s="172"/>
      <c r="AM401" s="172"/>
      <c r="AN401" s="172"/>
      <c r="AO401" s="172"/>
      <c r="AP401" s="172"/>
      <c r="AQ401" s="172"/>
      <c r="AR401" s="172"/>
      <c r="AS401" s="172"/>
      <c r="AT401" s="172"/>
      <c r="AU401" s="172"/>
      <c r="AV401" s="172"/>
      <c r="AW401" s="172"/>
      <c r="AX401" s="172"/>
      <c r="AY401" s="172"/>
      <c r="AZ401" s="172"/>
      <c r="BA401" s="172"/>
      <c r="BB401" s="172"/>
      <c r="BC401" s="172"/>
      <c r="BD401" s="172"/>
      <c r="BE401" s="172"/>
      <c r="BF401" s="172"/>
    </row>
    <row r="402" spans="13:58">
      <c r="M402" s="172"/>
      <c r="N402" s="172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  <c r="AA402" s="189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72"/>
      <c r="AT402" s="172"/>
      <c r="AU402" s="172"/>
      <c r="AV402" s="172"/>
      <c r="AW402" s="172"/>
      <c r="AX402" s="172"/>
      <c r="AY402" s="172"/>
      <c r="AZ402" s="172"/>
      <c r="BA402" s="172"/>
      <c r="BB402" s="172"/>
      <c r="BC402" s="172"/>
      <c r="BD402" s="172"/>
      <c r="BE402" s="172"/>
      <c r="BF402" s="172"/>
    </row>
    <row r="403" spans="13:58">
      <c r="M403" s="172"/>
      <c r="N403" s="172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72"/>
      <c r="AT403" s="172"/>
      <c r="AU403" s="172"/>
      <c r="AV403" s="172"/>
      <c r="AW403" s="172"/>
      <c r="AX403" s="172"/>
      <c r="AY403" s="172"/>
      <c r="AZ403" s="172"/>
      <c r="BA403" s="172"/>
      <c r="BB403" s="172"/>
      <c r="BC403" s="172"/>
      <c r="BD403" s="172"/>
      <c r="BE403" s="172"/>
      <c r="BF403" s="172"/>
    </row>
    <row r="404" spans="13:58">
      <c r="M404" s="172"/>
      <c r="N404" s="172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  <c r="AA404" s="189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2"/>
      <c r="AZ404" s="172"/>
      <c r="BA404" s="172"/>
      <c r="BB404" s="172"/>
      <c r="BC404" s="172"/>
      <c r="BD404" s="172"/>
      <c r="BE404" s="172"/>
      <c r="BF404" s="172"/>
    </row>
    <row r="405" spans="13:58">
      <c r="M405" s="172"/>
      <c r="N405" s="172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  <c r="AA405" s="189"/>
      <c r="AB405" s="17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2"/>
      <c r="AO405" s="172"/>
      <c r="AP405" s="172"/>
      <c r="AQ405" s="172"/>
      <c r="AR405" s="172"/>
      <c r="AS405" s="172"/>
      <c r="AT405" s="172"/>
      <c r="AU405" s="172"/>
      <c r="AV405" s="172"/>
      <c r="AW405" s="172"/>
      <c r="AX405" s="172"/>
      <c r="AY405" s="172"/>
      <c r="AZ405" s="172"/>
      <c r="BA405" s="172"/>
      <c r="BB405" s="172"/>
      <c r="BC405" s="172"/>
      <c r="BD405" s="172"/>
      <c r="BE405" s="172"/>
      <c r="BF405" s="172"/>
    </row>
    <row r="406" spans="13:58">
      <c r="M406" s="172"/>
      <c r="N406" s="172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7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2"/>
      <c r="AO406" s="172"/>
      <c r="AP406" s="172"/>
      <c r="AQ406" s="172"/>
      <c r="AR406" s="172"/>
      <c r="AS406" s="172"/>
      <c r="AT406" s="172"/>
      <c r="AU406" s="172"/>
      <c r="AV406" s="172"/>
      <c r="AW406" s="172"/>
      <c r="AX406" s="172"/>
      <c r="AY406" s="172"/>
      <c r="AZ406" s="172"/>
      <c r="BA406" s="172"/>
      <c r="BB406" s="172"/>
      <c r="BC406" s="172"/>
      <c r="BD406" s="172"/>
      <c r="BE406" s="172"/>
      <c r="BF406" s="172"/>
    </row>
    <row r="407" spans="13:58">
      <c r="M407" s="172"/>
      <c r="N407" s="172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  <c r="AA407" s="189"/>
      <c r="AB407" s="17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2"/>
      <c r="AO407" s="172"/>
      <c r="AP407" s="172"/>
      <c r="AQ407" s="172"/>
      <c r="AR407" s="172"/>
      <c r="AS407" s="172"/>
      <c r="AT407" s="172"/>
      <c r="AU407" s="172"/>
      <c r="AV407" s="172"/>
      <c r="AW407" s="172"/>
      <c r="AX407" s="172"/>
      <c r="AY407" s="172"/>
      <c r="AZ407" s="172"/>
      <c r="BA407" s="172"/>
      <c r="BB407" s="172"/>
      <c r="BC407" s="172"/>
      <c r="BD407" s="172"/>
      <c r="BE407" s="172"/>
      <c r="BF407" s="172"/>
    </row>
    <row r="408" spans="13:58">
      <c r="M408" s="172"/>
      <c r="N408" s="172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  <c r="AA408" s="189"/>
      <c r="AB408" s="172"/>
      <c r="AC408" s="172"/>
      <c r="AD408" s="172"/>
      <c r="AE408" s="172"/>
      <c r="AF408" s="172"/>
      <c r="AG408" s="172"/>
      <c r="AH408" s="172"/>
      <c r="AI408" s="172"/>
      <c r="AJ408" s="172"/>
      <c r="AK408" s="172"/>
      <c r="AL408" s="172"/>
      <c r="AM408" s="172"/>
      <c r="AN408" s="172"/>
      <c r="AO408" s="172"/>
      <c r="AP408" s="172"/>
      <c r="AQ408" s="172"/>
      <c r="AR408" s="172"/>
      <c r="AS408" s="172"/>
      <c r="AT408" s="172"/>
      <c r="AU408" s="172"/>
      <c r="AV408" s="172"/>
      <c r="AW408" s="172"/>
      <c r="AX408" s="172"/>
      <c r="AY408" s="172"/>
      <c r="AZ408" s="172"/>
      <c r="BA408" s="172"/>
      <c r="BB408" s="172"/>
      <c r="BC408" s="172"/>
      <c r="BD408" s="172"/>
      <c r="BE408" s="172"/>
      <c r="BF408" s="172"/>
    </row>
    <row r="409" spans="13:58">
      <c r="M409" s="172"/>
      <c r="N409" s="172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  <c r="AA409" s="189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172"/>
      <c r="AL409" s="172"/>
      <c r="AM409" s="172"/>
      <c r="AN409" s="172"/>
      <c r="AO409" s="172"/>
      <c r="AP409" s="172"/>
      <c r="AQ409" s="172"/>
      <c r="AR409" s="172"/>
      <c r="AS409" s="172"/>
      <c r="AT409" s="172"/>
      <c r="AU409" s="172"/>
      <c r="AV409" s="172"/>
      <c r="AW409" s="172"/>
      <c r="AX409" s="172"/>
      <c r="AY409" s="172"/>
      <c r="AZ409" s="172"/>
      <c r="BA409" s="172"/>
      <c r="BB409" s="172"/>
      <c r="BC409" s="172"/>
      <c r="BD409" s="172"/>
      <c r="BE409" s="172"/>
      <c r="BF409" s="172"/>
    </row>
    <row r="410" spans="13:58">
      <c r="M410" s="172"/>
      <c r="N410" s="172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72"/>
      <c r="AT410" s="172"/>
      <c r="AU410" s="172"/>
      <c r="AV410" s="172"/>
      <c r="AW410" s="172"/>
      <c r="AX410" s="172"/>
      <c r="AY410" s="172"/>
      <c r="AZ410" s="172"/>
      <c r="BA410" s="172"/>
      <c r="BB410" s="172"/>
      <c r="BC410" s="172"/>
      <c r="BD410" s="172"/>
      <c r="BE410" s="172"/>
      <c r="BF410" s="172"/>
    </row>
    <row r="411" spans="13:58">
      <c r="M411" s="172"/>
      <c r="N411" s="172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  <c r="AA411" s="189"/>
      <c r="AB411" s="172"/>
      <c r="AC411" s="172"/>
      <c r="AD411" s="172"/>
      <c r="AE411" s="172"/>
      <c r="AF411" s="172"/>
      <c r="AG411" s="172"/>
      <c r="AH411" s="172"/>
      <c r="AI411" s="172"/>
      <c r="AJ411" s="172"/>
      <c r="AK411" s="172"/>
      <c r="AL411" s="172"/>
      <c r="AM411" s="172"/>
      <c r="AN411" s="172"/>
      <c r="AO411" s="172"/>
      <c r="AP411" s="172"/>
      <c r="AQ411" s="172"/>
      <c r="AR411" s="172"/>
      <c r="AS411" s="172"/>
      <c r="AT411" s="172"/>
      <c r="AU411" s="172"/>
      <c r="AV411" s="172"/>
      <c r="AW411" s="172"/>
      <c r="AX411" s="172"/>
      <c r="AY411" s="172"/>
      <c r="AZ411" s="172"/>
      <c r="BA411" s="172"/>
      <c r="BB411" s="172"/>
      <c r="BC411" s="172"/>
      <c r="BD411" s="172"/>
      <c r="BE411" s="172"/>
      <c r="BF411" s="172"/>
    </row>
    <row r="412" spans="13:58">
      <c r="M412" s="172"/>
      <c r="N412" s="172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72"/>
      <c r="AC412" s="172"/>
      <c r="AD412" s="172"/>
      <c r="AE412" s="172"/>
      <c r="AF412" s="172"/>
      <c r="AG412" s="172"/>
      <c r="AH412" s="172"/>
      <c r="AI412" s="172"/>
      <c r="AJ412" s="172"/>
      <c r="AK412" s="172"/>
      <c r="AL412" s="172"/>
      <c r="AM412" s="172"/>
      <c r="AN412" s="172"/>
      <c r="AO412" s="172"/>
      <c r="AP412" s="172"/>
      <c r="AQ412" s="172"/>
      <c r="AR412" s="172"/>
      <c r="AS412" s="172"/>
      <c r="AT412" s="172"/>
      <c r="AU412" s="172"/>
      <c r="AV412" s="172"/>
      <c r="AW412" s="172"/>
      <c r="AX412" s="172"/>
      <c r="AY412" s="172"/>
      <c r="AZ412" s="172"/>
      <c r="BA412" s="172"/>
      <c r="BB412" s="172"/>
      <c r="BC412" s="172"/>
      <c r="BD412" s="172"/>
      <c r="BE412" s="172"/>
      <c r="BF412" s="172"/>
    </row>
    <row r="413" spans="13:58">
      <c r="M413" s="172"/>
      <c r="N413" s="172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72"/>
      <c r="AC413" s="172"/>
      <c r="AD413" s="172"/>
      <c r="AE413" s="172"/>
      <c r="AF413" s="172"/>
      <c r="AG413" s="172"/>
      <c r="AH413" s="172"/>
      <c r="AI413" s="172"/>
      <c r="AJ413" s="172"/>
      <c r="AK413" s="172"/>
      <c r="AL413" s="172"/>
      <c r="AM413" s="172"/>
      <c r="AN413" s="172"/>
      <c r="AO413" s="172"/>
      <c r="AP413" s="172"/>
      <c r="AQ413" s="172"/>
      <c r="AR413" s="172"/>
      <c r="AS413" s="172"/>
      <c r="AT413" s="172"/>
      <c r="AU413" s="172"/>
      <c r="AV413" s="172"/>
      <c r="AW413" s="172"/>
      <c r="AX413" s="172"/>
      <c r="AY413" s="172"/>
      <c r="AZ413" s="172"/>
      <c r="BA413" s="172"/>
      <c r="BB413" s="172"/>
      <c r="BC413" s="172"/>
      <c r="BD413" s="172"/>
      <c r="BE413" s="172"/>
      <c r="BF413" s="172"/>
    </row>
    <row r="414" spans="13:58">
      <c r="M414" s="172"/>
      <c r="N414" s="172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72"/>
      <c r="AC414" s="172"/>
      <c r="AD414" s="172"/>
      <c r="AE414" s="172"/>
      <c r="AF414" s="172"/>
      <c r="AG414" s="172"/>
      <c r="AH414" s="172"/>
      <c r="AI414" s="172"/>
      <c r="AJ414" s="172"/>
      <c r="AK414" s="172"/>
      <c r="AL414" s="172"/>
      <c r="AM414" s="172"/>
      <c r="AN414" s="172"/>
      <c r="AO414" s="172"/>
      <c r="AP414" s="172"/>
      <c r="AQ414" s="172"/>
      <c r="AR414" s="172"/>
      <c r="AS414" s="172"/>
      <c r="AT414" s="172"/>
      <c r="AU414" s="172"/>
      <c r="AV414" s="172"/>
      <c r="AW414" s="172"/>
      <c r="AX414" s="172"/>
      <c r="AY414" s="172"/>
      <c r="AZ414" s="172"/>
      <c r="BA414" s="172"/>
      <c r="BB414" s="172"/>
      <c r="BC414" s="172"/>
      <c r="BD414" s="172"/>
      <c r="BE414" s="172"/>
      <c r="BF414" s="172"/>
    </row>
    <row r="415" spans="13:58">
      <c r="M415" s="172"/>
      <c r="N415" s="172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72"/>
      <c r="AC415" s="172"/>
      <c r="AD415" s="172"/>
      <c r="AE415" s="172"/>
      <c r="AF415" s="172"/>
      <c r="AG415" s="172"/>
      <c r="AH415" s="172"/>
      <c r="AI415" s="172"/>
      <c r="AJ415" s="172"/>
      <c r="AK415" s="172"/>
      <c r="AL415" s="172"/>
      <c r="AM415" s="172"/>
      <c r="AN415" s="172"/>
      <c r="AO415" s="172"/>
      <c r="AP415" s="172"/>
      <c r="AQ415" s="172"/>
      <c r="AR415" s="172"/>
      <c r="AS415" s="172"/>
      <c r="AT415" s="172"/>
      <c r="AU415" s="172"/>
      <c r="AV415" s="172"/>
      <c r="AW415" s="172"/>
      <c r="AX415" s="172"/>
      <c r="AY415" s="172"/>
      <c r="AZ415" s="172"/>
      <c r="BA415" s="172"/>
      <c r="BB415" s="172"/>
      <c r="BC415" s="172"/>
      <c r="BD415" s="172"/>
      <c r="BE415" s="172"/>
      <c r="BF415" s="172"/>
    </row>
    <row r="416" spans="13:58">
      <c r="M416" s="172"/>
      <c r="N416" s="172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72"/>
      <c r="AC416" s="172"/>
      <c r="AD416" s="172"/>
      <c r="AE416" s="172"/>
      <c r="AF416" s="172"/>
      <c r="AG416" s="172"/>
      <c r="AH416" s="172"/>
      <c r="AI416" s="172"/>
      <c r="AJ416" s="172"/>
      <c r="AK416" s="172"/>
      <c r="AL416" s="172"/>
      <c r="AM416" s="172"/>
      <c r="AN416" s="172"/>
      <c r="AO416" s="172"/>
      <c r="AP416" s="172"/>
      <c r="AQ416" s="172"/>
      <c r="AR416" s="172"/>
      <c r="AS416" s="172"/>
      <c r="AT416" s="172"/>
      <c r="AU416" s="172"/>
      <c r="AV416" s="172"/>
      <c r="AW416" s="172"/>
      <c r="AX416" s="172"/>
      <c r="AY416" s="172"/>
      <c r="AZ416" s="172"/>
      <c r="BA416" s="172"/>
      <c r="BB416" s="172"/>
      <c r="BC416" s="172"/>
      <c r="BD416" s="172"/>
      <c r="BE416" s="172"/>
      <c r="BF416" s="172"/>
    </row>
    <row r="417" spans="13:58">
      <c r="M417" s="172"/>
      <c r="N417" s="172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  <c r="AA417" s="189"/>
      <c r="AB417" s="172"/>
      <c r="AC417" s="172"/>
      <c r="AD417" s="172"/>
      <c r="AE417" s="172"/>
      <c r="AF417" s="172"/>
      <c r="AG417" s="172"/>
      <c r="AH417" s="172"/>
      <c r="AI417" s="172"/>
      <c r="AJ417" s="172"/>
      <c r="AK417" s="172"/>
      <c r="AL417" s="172"/>
      <c r="AM417" s="172"/>
      <c r="AN417" s="172"/>
      <c r="AO417" s="172"/>
      <c r="AP417" s="172"/>
      <c r="AQ417" s="172"/>
      <c r="AR417" s="172"/>
      <c r="AS417" s="172"/>
      <c r="AT417" s="172"/>
      <c r="AU417" s="172"/>
      <c r="AV417" s="172"/>
      <c r="AW417" s="172"/>
      <c r="AX417" s="172"/>
      <c r="AY417" s="172"/>
      <c r="AZ417" s="172"/>
      <c r="BA417" s="172"/>
      <c r="BB417" s="172"/>
      <c r="BC417" s="172"/>
      <c r="BD417" s="172"/>
      <c r="BE417" s="172"/>
      <c r="BF417" s="172"/>
    </row>
    <row r="418" spans="13:58">
      <c r="M418" s="172"/>
      <c r="N418" s="172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  <c r="AA418" s="189"/>
      <c r="AB418" s="172"/>
      <c r="AC418" s="172"/>
      <c r="AD418" s="172"/>
      <c r="AE418" s="172"/>
      <c r="AF418" s="172"/>
      <c r="AG418" s="172"/>
      <c r="AH418" s="172"/>
      <c r="AI418" s="172"/>
      <c r="AJ418" s="172"/>
      <c r="AK418" s="172"/>
      <c r="AL418" s="172"/>
      <c r="AM418" s="172"/>
      <c r="AN418" s="172"/>
      <c r="AO418" s="172"/>
      <c r="AP418" s="172"/>
      <c r="AQ418" s="172"/>
      <c r="AR418" s="172"/>
      <c r="AS418" s="172"/>
      <c r="AT418" s="172"/>
      <c r="AU418" s="172"/>
      <c r="AV418" s="172"/>
      <c r="AW418" s="172"/>
      <c r="AX418" s="172"/>
      <c r="AY418" s="172"/>
      <c r="AZ418" s="172"/>
      <c r="BA418" s="172"/>
      <c r="BB418" s="172"/>
      <c r="BC418" s="172"/>
      <c r="BD418" s="172"/>
      <c r="BE418" s="172"/>
      <c r="BF418" s="172"/>
    </row>
    <row r="419" spans="13:58">
      <c r="M419" s="172"/>
      <c r="N419" s="172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  <c r="AA419" s="189"/>
      <c r="AB419" s="172"/>
      <c r="AC419" s="172"/>
      <c r="AD419" s="172"/>
      <c r="AE419" s="172"/>
      <c r="AF419" s="172"/>
      <c r="AG419" s="172"/>
      <c r="AH419" s="172"/>
      <c r="AI419" s="172"/>
      <c r="AJ419" s="172"/>
      <c r="AK419" s="172"/>
      <c r="AL419" s="172"/>
      <c r="AM419" s="172"/>
      <c r="AN419" s="172"/>
      <c r="AO419" s="172"/>
      <c r="AP419" s="172"/>
      <c r="AQ419" s="172"/>
      <c r="AR419" s="172"/>
      <c r="AS419" s="172"/>
      <c r="AT419" s="172"/>
      <c r="AU419" s="172"/>
      <c r="AV419" s="172"/>
      <c r="AW419" s="172"/>
      <c r="AX419" s="172"/>
      <c r="AY419" s="172"/>
      <c r="AZ419" s="172"/>
      <c r="BA419" s="172"/>
      <c r="BB419" s="172"/>
      <c r="BC419" s="172"/>
      <c r="BD419" s="172"/>
      <c r="BE419" s="172"/>
      <c r="BF419" s="172"/>
    </row>
    <row r="420" spans="13:58">
      <c r="M420" s="172"/>
      <c r="N420" s="172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  <c r="AA420" s="189"/>
      <c r="AB420" s="172"/>
      <c r="AC420" s="172"/>
      <c r="AD420" s="172"/>
      <c r="AE420" s="172"/>
      <c r="AF420" s="172"/>
      <c r="AG420" s="172"/>
      <c r="AH420" s="172"/>
      <c r="AI420" s="172"/>
      <c r="AJ420" s="172"/>
      <c r="AK420" s="172"/>
      <c r="AL420" s="172"/>
      <c r="AM420" s="172"/>
      <c r="AN420" s="172"/>
      <c r="AO420" s="172"/>
      <c r="AP420" s="172"/>
      <c r="AQ420" s="172"/>
      <c r="AR420" s="172"/>
      <c r="AS420" s="172"/>
      <c r="AT420" s="172"/>
      <c r="AU420" s="172"/>
      <c r="AV420" s="172"/>
      <c r="AW420" s="172"/>
      <c r="AX420" s="172"/>
      <c r="AY420" s="172"/>
      <c r="AZ420" s="172"/>
      <c r="BA420" s="172"/>
      <c r="BB420" s="172"/>
      <c r="BC420" s="172"/>
      <c r="BD420" s="172"/>
      <c r="BE420" s="172"/>
      <c r="BF420" s="172"/>
    </row>
    <row r="421" spans="13:58">
      <c r="M421" s="172"/>
      <c r="N421" s="172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  <c r="AB421" s="172"/>
      <c r="AC421" s="172"/>
      <c r="AD421" s="172"/>
      <c r="AE421" s="172"/>
      <c r="AF421" s="172"/>
      <c r="AG421" s="172"/>
      <c r="AH421" s="172"/>
      <c r="AI421" s="172"/>
      <c r="AJ421" s="172"/>
      <c r="AK421" s="172"/>
      <c r="AL421" s="172"/>
      <c r="AM421" s="172"/>
      <c r="AN421" s="172"/>
      <c r="AO421" s="172"/>
      <c r="AP421" s="172"/>
      <c r="AQ421" s="172"/>
      <c r="AR421" s="172"/>
      <c r="AS421" s="172"/>
      <c r="AT421" s="172"/>
      <c r="AU421" s="172"/>
      <c r="AV421" s="172"/>
      <c r="AW421" s="172"/>
      <c r="AX421" s="172"/>
      <c r="AY421" s="172"/>
      <c r="AZ421" s="172"/>
      <c r="BA421" s="172"/>
      <c r="BB421" s="172"/>
      <c r="BC421" s="172"/>
      <c r="BD421" s="172"/>
      <c r="BE421" s="172"/>
      <c r="BF421" s="172"/>
    </row>
    <row r="422" spans="13:58">
      <c r="M422" s="172"/>
      <c r="N422" s="172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  <c r="AA422" s="189"/>
      <c r="AB422" s="172"/>
      <c r="AC422" s="172"/>
      <c r="AD422" s="172"/>
      <c r="AE422" s="172"/>
      <c r="AF422" s="172"/>
      <c r="AG422" s="172"/>
      <c r="AH422" s="172"/>
      <c r="AI422" s="172"/>
      <c r="AJ422" s="172"/>
      <c r="AK422" s="172"/>
      <c r="AL422" s="172"/>
      <c r="AM422" s="172"/>
      <c r="AN422" s="172"/>
      <c r="AO422" s="172"/>
      <c r="AP422" s="172"/>
      <c r="AQ422" s="172"/>
      <c r="AR422" s="172"/>
      <c r="AS422" s="172"/>
      <c r="AT422" s="172"/>
      <c r="AU422" s="172"/>
      <c r="AV422" s="172"/>
      <c r="AW422" s="172"/>
      <c r="AX422" s="172"/>
      <c r="AY422" s="172"/>
      <c r="AZ422" s="172"/>
      <c r="BA422" s="172"/>
      <c r="BB422" s="172"/>
      <c r="BC422" s="172"/>
      <c r="BD422" s="172"/>
      <c r="BE422" s="172"/>
      <c r="BF422" s="172"/>
    </row>
    <row r="423" spans="13:58">
      <c r="M423" s="172"/>
      <c r="N423" s="172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  <c r="AM423" s="172"/>
      <c r="AN423" s="172"/>
      <c r="AO423" s="172"/>
      <c r="AP423" s="172"/>
      <c r="AQ423" s="172"/>
      <c r="AR423" s="172"/>
      <c r="AS423" s="172"/>
      <c r="AT423" s="172"/>
      <c r="AU423" s="172"/>
      <c r="AV423" s="172"/>
      <c r="AW423" s="172"/>
      <c r="AX423" s="172"/>
      <c r="AY423" s="172"/>
      <c r="AZ423" s="172"/>
      <c r="BA423" s="172"/>
      <c r="BB423" s="172"/>
      <c r="BC423" s="172"/>
      <c r="BD423" s="172"/>
      <c r="BE423" s="172"/>
      <c r="BF423" s="172"/>
    </row>
    <row r="424" spans="13:58">
      <c r="M424" s="172"/>
      <c r="N424" s="172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  <c r="AM424" s="172"/>
      <c r="AN424" s="172"/>
      <c r="AO424" s="172"/>
      <c r="AP424" s="172"/>
      <c r="AQ424" s="172"/>
      <c r="AR424" s="172"/>
      <c r="AS424" s="172"/>
      <c r="AT424" s="172"/>
      <c r="AU424" s="172"/>
      <c r="AV424" s="172"/>
      <c r="AW424" s="172"/>
      <c r="AX424" s="172"/>
      <c r="AY424" s="172"/>
      <c r="AZ424" s="172"/>
      <c r="BA424" s="172"/>
      <c r="BB424" s="172"/>
      <c r="BC424" s="172"/>
      <c r="BD424" s="172"/>
      <c r="BE424" s="172"/>
      <c r="BF424" s="172"/>
    </row>
    <row r="425" spans="13:58">
      <c r="M425" s="172"/>
      <c r="N425" s="172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  <c r="AM425" s="172"/>
      <c r="AN425" s="172"/>
      <c r="AO425" s="172"/>
      <c r="AP425" s="172"/>
      <c r="AQ425" s="172"/>
      <c r="AR425" s="172"/>
      <c r="AS425" s="172"/>
      <c r="AT425" s="172"/>
      <c r="AU425" s="172"/>
      <c r="AV425" s="172"/>
      <c r="AW425" s="172"/>
      <c r="AX425" s="172"/>
      <c r="AY425" s="172"/>
      <c r="AZ425" s="172"/>
      <c r="BA425" s="172"/>
      <c r="BB425" s="172"/>
      <c r="BC425" s="172"/>
      <c r="BD425" s="172"/>
      <c r="BE425" s="172"/>
      <c r="BF425" s="172"/>
    </row>
    <row r="426" spans="13:58">
      <c r="M426" s="172"/>
      <c r="N426" s="172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72"/>
      <c r="AT426" s="172"/>
      <c r="AU426" s="172"/>
      <c r="AV426" s="172"/>
      <c r="AW426" s="172"/>
      <c r="AX426" s="172"/>
      <c r="AY426" s="172"/>
      <c r="AZ426" s="172"/>
      <c r="BA426" s="172"/>
      <c r="BB426" s="172"/>
      <c r="BC426" s="172"/>
      <c r="BD426" s="172"/>
      <c r="BE426" s="172"/>
      <c r="BF426" s="172"/>
    </row>
    <row r="427" spans="13:58">
      <c r="M427" s="172"/>
      <c r="N427" s="172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72"/>
      <c r="AT427" s="172"/>
      <c r="AU427" s="172"/>
      <c r="AV427" s="172"/>
      <c r="AW427" s="172"/>
      <c r="AX427" s="172"/>
      <c r="AY427" s="172"/>
      <c r="AZ427" s="172"/>
      <c r="BA427" s="172"/>
      <c r="BB427" s="172"/>
      <c r="BC427" s="172"/>
      <c r="BD427" s="172"/>
      <c r="BE427" s="172"/>
      <c r="BF427" s="172"/>
    </row>
    <row r="428" spans="13:58">
      <c r="M428" s="172"/>
      <c r="N428" s="172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72"/>
      <c r="AT428" s="172"/>
      <c r="AU428" s="172"/>
      <c r="AV428" s="172"/>
      <c r="AW428" s="172"/>
      <c r="AX428" s="172"/>
      <c r="AY428" s="172"/>
      <c r="AZ428" s="172"/>
      <c r="BA428" s="172"/>
      <c r="BB428" s="172"/>
      <c r="BC428" s="172"/>
      <c r="BD428" s="172"/>
      <c r="BE428" s="172"/>
      <c r="BF428" s="172"/>
    </row>
    <row r="429" spans="13:58">
      <c r="M429" s="172"/>
      <c r="N429" s="172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  <c r="AA429" s="189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  <c r="AM429" s="172"/>
      <c r="AN429" s="172"/>
      <c r="AO429" s="172"/>
      <c r="AP429" s="172"/>
      <c r="AQ429" s="172"/>
      <c r="AR429" s="172"/>
      <c r="AS429" s="172"/>
      <c r="AT429" s="172"/>
      <c r="AU429" s="172"/>
      <c r="AV429" s="172"/>
      <c r="AW429" s="172"/>
      <c r="AX429" s="172"/>
      <c r="AY429" s="172"/>
      <c r="AZ429" s="172"/>
      <c r="BA429" s="172"/>
      <c r="BB429" s="172"/>
      <c r="BC429" s="172"/>
      <c r="BD429" s="172"/>
      <c r="BE429" s="172"/>
      <c r="BF429" s="172"/>
    </row>
    <row r="430" spans="13:58">
      <c r="M430" s="172"/>
      <c r="N430" s="172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  <c r="AA430" s="189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  <c r="AM430" s="172"/>
      <c r="AN430" s="172"/>
      <c r="AO430" s="172"/>
      <c r="AP430" s="172"/>
      <c r="AQ430" s="172"/>
      <c r="AR430" s="172"/>
      <c r="AS430" s="172"/>
      <c r="AT430" s="172"/>
      <c r="AU430" s="172"/>
      <c r="AV430" s="172"/>
      <c r="AW430" s="172"/>
      <c r="AX430" s="172"/>
      <c r="AY430" s="172"/>
      <c r="AZ430" s="172"/>
      <c r="BA430" s="172"/>
      <c r="BB430" s="172"/>
      <c r="BC430" s="172"/>
      <c r="BD430" s="172"/>
      <c r="BE430" s="172"/>
      <c r="BF430" s="172"/>
    </row>
    <row r="431" spans="13:58">
      <c r="M431" s="172"/>
      <c r="N431" s="172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  <c r="AA431" s="189"/>
      <c r="AB431" s="172"/>
      <c r="AC431" s="172"/>
      <c r="AD431" s="172"/>
      <c r="AE431" s="172"/>
      <c r="AF431" s="172"/>
      <c r="AG431" s="172"/>
      <c r="AH431" s="172"/>
      <c r="AI431" s="172"/>
      <c r="AJ431" s="172"/>
      <c r="AK431" s="172"/>
      <c r="AL431" s="172"/>
      <c r="AM431" s="172"/>
      <c r="AN431" s="172"/>
      <c r="AO431" s="172"/>
      <c r="AP431" s="172"/>
      <c r="AQ431" s="172"/>
      <c r="AR431" s="172"/>
      <c r="AS431" s="172"/>
      <c r="AT431" s="172"/>
      <c r="AU431" s="172"/>
      <c r="AV431" s="172"/>
      <c r="AW431" s="172"/>
      <c r="AX431" s="172"/>
      <c r="AY431" s="172"/>
      <c r="AZ431" s="172"/>
      <c r="BA431" s="172"/>
      <c r="BB431" s="172"/>
      <c r="BC431" s="172"/>
      <c r="BD431" s="172"/>
      <c r="BE431" s="172"/>
      <c r="BF431" s="172"/>
    </row>
    <row r="432" spans="13:58">
      <c r="M432" s="172"/>
      <c r="N432" s="172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  <c r="AA432" s="189"/>
      <c r="AB432" s="172"/>
      <c r="AC432" s="172"/>
      <c r="AD432" s="172"/>
      <c r="AE432" s="172"/>
      <c r="AF432" s="172"/>
      <c r="AG432" s="172"/>
      <c r="AH432" s="172"/>
      <c r="AI432" s="172"/>
      <c r="AJ432" s="172"/>
      <c r="AK432" s="172"/>
      <c r="AL432" s="172"/>
      <c r="AM432" s="172"/>
      <c r="AN432" s="172"/>
      <c r="AO432" s="172"/>
      <c r="AP432" s="172"/>
      <c r="AQ432" s="172"/>
      <c r="AR432" s="172"/>
      <c r="AS432" s="172"/>
      <c r="AT432" s="172"/>
      <c r="AU432" s="172"/>
      <c r="AV432" s="172"/>
      <c r="AW432" s="172"/>
      <c r="AX432" s="172"/>
      <c r="AY432" s="172"/>
      <c r="AZ432" s="172"/>
      <c r="BA432" s="172"/>
      <c r="BB432" s="172"/>
      <c r="BC432" s="172"/>
      <c r="BD432" s="172"/>
      <c r="BE432" s="172"/>
      <c r="BF432" s="172"/>
    </row>
    <row r="433" spans="13:58">
      <c r="M433" s="172"/>
      <c r="N433" s="172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  <c r="AA433" s="189"/>
      <c r="AB433" s="172"/>
      <c r="AC433" s="172"/>
      <c r="AD433" s="172"/>
      <c r="AE433" s="172"/>
      <c r="AF433" s="172"/>
      <c r="AG433" s="172"/>
      <c r="AH433" s="172"/>
      <c r="AI433" s="172"/>
      <c r="AJ433" s="172"/>
      <c r="AK433" s="172"/>
      <c r="AL433" s="172"/>
      <c r="AM433" s="172"/>
      <c r="AN433" s="172"/>
      <c r="AO433" s="172"/>
      <c r="AP433" s="172"/>
      <c r="AQ433" s="172"/>
      <c r="AR433" s="172"/>
      <c r="AS433" s="172"/>
      <c r="AT433" s="172"/>
      <c r="AU433" s="172"/>
      <c r="AV433" s="172"/>
      <c r="AW433" s="172"/>
      <c r="AX433" s="172"/>
      <c r="AY433" s="172"/>
      <c r="AZ433" s="172"/>
      <c r="BA433" s="172"/>
      <c r="BB433" s="172"/>
      <c r="BC433" s="172"/>
      <c r="BD433" s="172"/>
      <c r="BE433" s="172"/>
      <c r="BF433" s="172"/>
    </row>
    <row r="434" spans="13:58">
      <c r="M434" s="172"/>
      <c r="N434" s="172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  <c r="AA434" s="189"/>
      <c r="AB434" s="172"/>
      <c r="AC434" s="172"/>
      <c r="AD434" s="172"/>
      <c r="AE434" s="172"/>
      <c r="AF434" s="172"/>
      <c r="AG434" s="172"/>
      <c r="AH434" s="172"/>
      <c r="AI434" s="172"/>
      <c r="AJ434" s="172"/>
      <c r="AK434" s="172"/>
      <c r="AL434" s="172"/>
      <c r="AM434" s="172"/>
      <c r="AN434" s="172"/>
      <c r="AO434" s="172"/>
      <c r="AP434" s="172"/>
      <c r="AQ434" s="172"/>
      <c r="AR434" s="172"/>
      <c r="AS434" s="172"/>
      <c r="AT434" s="172"/>
      <c r="AU434" s="172"/>
      <c r="AV434" s="172"/>
      <c r="AW434" s="172"/>
      <c r="AX434" s="172"/>
      <c r="AY434" s="172"/>
      <c r="AZ434" s="172"/>
      <c r="BA434" s="172"/>
      <c r="BB434" s="172"/>
      <c r="BC434" s="172"/>
      <c r="BD434" s="172"/>
      <c r="BE434" s="172"/>
      <c r="BF434" s="172"/>
    </row>
    <row r="435" spans="13:58">
      <c r="M435" s="172"/>
      <c r="N435" s="172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  <c r="AA435" s="189"/>
      <c r="AB435" s="172"/>
      <c r="AC435" s="172"/>
      <c r="AD435" s="172"/>
      <c r="AE435" s="172"/>
      <c r="AF435" s="172"/>
      <c r="AG435" s="172"/>
      <c r="AH435" s="172"/>
      <c r="AI435" s="172"/>
      <c r="AJ435" s="172"/>
      <c r="AK435" s="172"/>
      <c r="AL435" s="172"/>
      <c r="AM435" s="172"/>
      <c r="AN435" s="172"/>
      <c r="AO435" s="172"/>
      <c r="AP435" s="172"/>
      <c r="AQ435" s="172"/>
      <c r="AR435" s="172"/>
      <c r="AS435" s="172"/>
      <c r="AT435" s="172"/>
      <c r="AU435" s="172"/>
      <c r="AV435" s="172"/>
      <c r="AW435" s="172"/>
      <c r="AX435" s="172"/>
      <c r="AY435" s="172"/>
      <c r="AZ435" s="172"/>
      <c r="BA435" s="172"/>
      <c r="BB435" s="172"/>
      <c r="BC435" s="172"/>
      <c r="BD435" s="172"/>
      <c r="BE435" s="172"/>
      <c r="BF435" s="172"/>
    </row>
    <row r="436" spans="13:58">
      <c r="M436" s="172"/>
      <c r="N436" s="172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  <c r="AA436" s="189"/>
      <c r="AB436" s="172"/>
      <c r="AC436" s="172"/>
      <c r="AD436" s="172"/>
      <c r="AE436" s="172"/>
      <c r="AF436" s="172"/>
      <c r="AG436" s="172"/>
      <c r="AH436" s="172"/>
      <c r="AI436" s="172"/>
      <c r="AJ436" s="172"/>
      <c r="AK436" s="172"/>
      <c r="AL436" s="172"/>
      <c r="AM436" s="172"/>
      <c r="AN436" s="172"/>
      <c r="AO436" s="172"/>
      <c r="AP436" s="172"/>
      <c r="AQ436" s="172"/>
      <c r="AR436" s="172"/>
      <c r="AS436" s="172"/>
      <c r="AT436" s="172"/>
      <c r="AU436" s="172"/>
      <c r="AV436" s="172"/>
      <c r="AW436" s="172"/>
      <c r="AX436" s="172"/>
      <c r="AY436" s="172"/>
      <c r="AZ436" s="172"/>
      <c r="BA436" s="172"/>
      <c r="BB436" s="172"/>
      <c r="BC436" s="172"/>
      <c r="BD436" s="172"/>
      <c r="BE436" s="172"/>
      <c r="BF436" s="172"/>
    </row>
    <row r="437" spans="13:58">
      <c r="M437" s="172"/>
      <c r="N437" s="172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  <c r="AA437" s="189"/>
      <c r="AB437" s="172"/>
      <c r="AC437" s="172"/>
      <c r="AD437" s="172"/>
      <c r="AE437" s="172"/>
      <c r="AF437" s="172"/>
      <c r="AG437" s="172"/>
      <c r="AH437" s="172"/>
      <c r="AI437" s="172"/>
      <c r="AJ437" s="172"/>
      <c r="AK437" s="172"/>
      <c r="AL437" s="172"/>
      <c r="AM437" s="172"/>
      <c r="AN437" s="172"/>
      <c r="AO437" s="172"/>
      <c r="AP437" s="172"/>
      <c r="AQ437" s="172"/>
      <c r="AR437" s="172"/>
      <c r="AS437" s="172"/>
      <c r="AT437" s="172"/>
      <c r="AU437" s="172"/>
      <c r="AV437" s="172"/>
      <c r="AW437" s="172"/>
      <c r="AX437" s="172"/>
      <c r="AY437" s="172"/>
      <c r="AZ437" s="172"/>
      <c r="BA437" s="172"/>
      <c r="BB437" s="172"/>
      <c r="BC437" s="172"/>
      <c r="BD437" s="172"/>
      <c r="BE437" s="172"/>
      <c r="BF437" s="172"/>
    </row>
    <row r="438" spans="13:58">
      <c r="M438" s="172"/>
      <c r="N438" s="172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  <c r="AA438" s="189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  <c r="BE438" s="172"/>
      <c r="BF438" s="172"/>
    </row>
    <row r="439" spans="13:58">
      <c r="M439" s="172"/>
      <c r="N439" s="172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  <c r="AA439" s="189"/>
      <c r="AB439" s="172"/>
      <c r="AC439" s="172"/>
      <c r="AD439" s="172"/>
      <c r="AE439" s="172"/>
      <c r="AF439" s="172"/>
      <c r="AG439" s="172"/>
      <c r="AH439" s="172"/>
      <c r="AI439" s="172"/>
      <c r="AJ439" s="172"/>
      <c r="AK439" s="172"/>
      <c r="AL439" s="172"/>
      <c r="AM439" s="172"/>
      <c r="AN439" s="172"/>
      <c r="AO439" s="172"/>
      <c r="AP439" s="172"/>
      <c r="AQ439" s="172"/>
      <c r="AR439" s="172"/>
      <c r="AS439" s="172"/>
      <c r="AT439" s="172"/>
      <c r="AU439" s="172"/>
      <c r="AV439" s="172"/>
      <c r="AW439" s="172"/>
      <c r="AX439" s="172"/>
      <c r="AY439" s="172"/>
      <c r="AZ439" s="172"/>
      <c r="BA439" s="172"/>
      <c r="BB439" s="172"/>
      <c r="BC439" s="172"/>
      <c r="BD439" s="172"/>
      <c r="BE439" s="172"/>
      <c r="BF439" s="172"/>
    </row>
    <row r="440" spans="13:58">
      <c r="M440" s="172"/>
      <c r="N440" s="172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  <c r="AB440" s="172"/>
      <c r="AC440" s="172"/>
      <c r="AD440" s="172"/>
      <c r="AE440" s="172"/>
      <c r="AF440" s="172"/>
      <c r="AG440" s="172"/>
      <c r="AH440" s="172"/>
      <c r="AI440" s="172"/>
      <c r="AJ440" s="172"/>
      <c r="AK440" s="172"/>
      <c r="AL440" s="172"/>
      <c r="AM440" s="172"/>
      <c r="AN440" s="172"/>
      <c r="AO440" s="172"/>
      <c r="AP440" s="172"/>
      <c r="AQ440" s="172"/>
      <c r="AR440" s="172"/>
      <c r="AS440" s="172"/>
      <c r="AT440" s="172"/>
      <c r="AU440" s="172"/>
      <c r="AV440" s="172"/>
      <c r="AW440" s="172"/>
      <c r="AX440" s="172"/>
      <c r="AY440" s="172"/>
      <c r="AZ440" s="172"/>
      <c r="BA440" s="172"/>
      <c r="BB440" s="172"/>
      <c r="BC440" s="172"/>
      <c r="BD440" s="172"/>
      <c r="BE440" s="172"/>
      <c r="BF440" s="172"/>
    </row>
    <row r="441" spans="13:58">
      <c r="M441" s="172"/>
      <c r="N441" s="172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  <c r="AB441" s="172"/>
      <c r="AC441" s="172"/>
      <c r="AD441" s="172"/>
      <c r="AE441" s="172"/>
      <c r="AF441" s="172"/>
      <c r="AG441" s="172"/>
      <c r="AH441" s="172"/>
      <c r="AI441" s="172"/>
      <c r="AJ441" s="172"/>
      <c r="AK441" s="172"/>
      <c r="AL441" s="172"/>
      <c r="AM441" s="172"/>
      <c r="AN441" s="172"/>
      <c r="AO441" s="172"/>
      <c r="AP441" s="172"/>
      <c r="AQ441" s="172"/>
      <c r="AR441" s="172"/>
      <c r="AS441" s="172"/>
      <c r="AT441" s="172"/>
      <c r="AU441" s="172"/>
      <c r="AV441" s="172"/>
      <c r="AW441" s="172"/>
      <c r="AX441" s="172"/>
      <c r="AY441" s="172"/>
      <c r="AZ441" s="172"/>
      <c r="BA441" s="172"/>
      <c r="BB441" s="172"/>
      <c r="BC441" s="172"/>
      <c r="BD441" s="172"/>
      <c r="BE441" s="172"/>
      <c r="BF441" s="172"/>
    </row>
    <row r="442" spans="13:58">
      <c r="M442" s="172"/>
      <c r="N442" s="172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  <c r="AA442" s="189"/>
      <c r="AB442" s="172"/>
      <c r="AC442" s="172"/>
      <c r="AD442" s="172"/>
      <c r="AE442" s="172"/>
      <c r="AF442" s="172"/>
      <c r="AG442" s="172"/>
      <c r="AH442" s="172"/>
      <c r="AI442" s="172"/>
      <c r="AJ442" s="172"/>
      <c r="AK442" s="172"/>
      <c r="AL442" s="172"/>
      <c r="AM442" s="172"/>
      <c r="AN442" s="172"/>
      <c r="AO442" s="172"/>
      <c r="AP442" s="172"/>
      <c r="AQ442" s="172"/>
      <c r="AR442" s="172"/>
      <c r="AS442" s="172"/>
      <c r="AT442" s="172"/>
      <c r="AU442" s="172"/>
      <c r="AV442" s="172"/>
      <c r="AW442" s="172"/>
      <c r="AX442" s="172"/>
      <c r="AY442" s="172"/>
      <c r="AZ442" s="172"/>
      <c r="BA442" s="172"/>
      <c r="BB442" s="172"/>
      <c r="BC442" s="172"/>
      <c r="BD442" s="172"/>
      <c r="BE442" s="172"/>
      <c r="BF442" s="172"/>
    </row>
    <row r="443" spans="13:58">
      <c r="M443" s="172"/>
      <c r="N443" s="172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72"/>
      <c r="AC443" s="172"/>
      <c r="AD443" s="172"/>
      <c r="AE443" s="172"/>
      <c r="AF443" s="172"/>
      <c r="AG443" s="172"/>
      <c r="AH443" s="172"/>
      <c r="AI443" s="172"/>
      <c r="AJ443" s="172"/>
      <c r="AK443" s="172"/>
      <c r="AL443" s="172"/>
      <c r="AM443" s="172"/>
      <c r="AN443" s="172"/>
      <c r="AO443" s="172"/>
      <c r="AP443" s="172"/>
      <c r="AQ443" s="172"/>
      <c r="AR443" s="172"/>
      <c r="AS443" s="172"/>
      <c r="AT443" s="172"/>
      <c r="AU443" s="172"/>
      <c r="AV443" s="172"/>
      <c r="AW443" s="172"/>
      <c r="AX443" s="172"/>
      <c r="AY443" s="172"/>
      <c r="AZ443" s="172"/>
      <c r="BA443" s="172"/>
      <c r="BB443" s="172"/>
      <c r="BC443" s="172"/>
      <c r="BD443" s="172"/>
      <c r="BE443" s="172"/>
      <c r="BF443" s="172"/>
    </row>
    <row r="444" spans="13:58">
      <c r="M444" s="172"/>
      <c r="N444" s="172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  <c r="AA444" s="189"/>
      <c r="AB444" s="172"/>
      <c r="AC444" s="172"/>
      <c r="AD444" s="172"/>
      <c r="AE444" s="172"/>
      <c r="AF444" s="172"/>
      <c r="AG444" s="172"/>
      <c r="AH444" s="172"/>
      <c r="AI444" s="172"/>
      <c r="AJ444" s="172"/>
      <c r="AK444" s="172"/>
      <c r="AL444" s="172"/>
      <c r="AM444" s="172"/>
      <c r="AN444" s="172"/>
      <c r="AO444" s="172"/>
      <c r="AP444" s="172"/>
      <c r="AQ444" s="172"/>
      <c r="AR444" s="172"/>
      <c r="AS444" s="172"/>
      <c r="AT444" s="172"/>
      <c r="AU444" s="172"/>
      <c r="AV444" s="172"/>
      <c r="AW444" s="172"/>
      <c r="AX444" s="172"/>
      <c r="AY444" s="172"/>
      <c r="AZ444" s="172"/>
      <c r="BA444" s="172"/>
      <c r="BB444" s="172"/>
      <c r="BC444" s="172"/>
      <c r="BD444" s="172"/>
      <c r="BE444" s="172"/>
      <c r="BF444" s="172"/>
    </row>
    <row r="445" spans="13:58">
      <c r="M445" s="172"/>
      <c r="N445" s="172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  <c r="AA445" s="189"/>
      <c r="AB445" s="172"/>
      <c r="AC445" s="172"/>
      <c r="AD445" s="172"/>
      <c r="AE445" s="172"/>
      <c r="AF445" s="172"/>
      <c r="AG445" s="172"/>
      <c r="AH445" s="172"/>
      <c r="AI445" s="172"/>
      <c r="AJ445" s="172"/>
      <c r="AK445" s="172"/>
      <c r="AL445" s="172"/>
      <c r="AM445" s="172"/>
      <c r="AN445" s="172"/>
      <c r="AO445" s="172"/>
      <c r="AP445" s="172"/>
      <c r="AQ445" s="172"/>
      <c r="AR445" s="172"/>
      <c r="AS445" s="172"/>
      <c r="AT445" s="172"/>
      <c r="AU445" s="172"/>
      <c r="AV445" s="172"/>
      <c r="AW445" s="172"/>
      <c r="AX445" s="172"/>
      <c r="AY445" s="172"/>
      <c r="AZ445" s="172"/>
      <c r="BA445" s="172"/>
      <c r="BB445" s="172"/>
      <c r="BC445" s="172"/>
      <c r="BD445" s="172"/>
      <c r="BE445" s="172"/>
      <c r="BF445" s="172"/>
    </row>
    <row r="446" spans="13:58">
      <c r="M446" s="172"/>
      <c r="N446" s="172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  <c r="AA446" s="189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172"/>
      <c r="AT446" s="172"/>
      <c r="AU446" s="172"/>
      <c r="AV446" s="172"/>
      <c r="AW446" s="172"/>
      <c r="AX446" s="172"/>
      <c r="AY446" s="172"/>
      <c r="AZ446" s="172"/>
      <c r="BA446" s="172"/>
      <c r="BB446" s="172"/>
      <c r="BC446" s="172"/>
      <c r="BD446" s="172"/>
      <c r="BE446" s="172"/>
      <c r="BF446" s="172"/>
    </row>
    <row r="447" spans="13:58">
      <c r="M447" s="172"/>
      <c r="N447" s="172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  <c r="AA447" s="189"/>
      <c r="AB447" s="172"/>
      <c r="AC447" s="172"/>
      <c r="AD447" s="172"/>
      <c r="AE447" s="172"/>
      <c r="AF447" s="172"/>
      <c r="AG447" s="172"/>
      <c r="AH447" s="172"/>
      <c r="AI447" s="172"/>
      <c r="AJ447" s="172"/>
      <c r="AK447" s="172"/>
      <c r="AL447" s="172"/>
      <c r="AM447" s="172"/>
      <c r="AN447" s="172"/>
      <c r="AO447" s="172"/>
      <c r="AP447" s="172"/>
      <c r="AQ447" s="172"/>
      <c r="AR447" s="172"/>
      <c r="AS447" s="172"/>
      <c r="AT447" s="172"/>
      <c r="AU447" s="172"/>
      <c r="AV447" s="172"/>
      <c r="AW447" s="172"/>
      <c r="AX447" s="172"/>
      <c r="AY447" s="172"/>
      <c r="AZ447" s="172"/>
      <c r="BA447" s="172"/>
      <c r="BB447" s="172"/>
      <c r="BC447" s="172"/>
      <c r="BD447" s="172"/>
      <c r="BE447" s="172"/>
      <c r="BF447" s="172"/>
    </row>
    <row r="448" spans="13:58">
      <c r="M448" s="172"/>
      <c r="N448" s="172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  <c r="AA448" s="189"/>
      <c r="AB448" s="172"/>
      <c r="AC448" s="172"/>
      <c r="AD448" s="172"/>
      <c r="AE448" s="172"/>
      <c r="AF448" s="172"/>
      <c r="AG448" s="172"/>
      <c r="AH448" s="172"/>
      <c r="AI448" s="172"/>
      <c r="AJ448" s="172"/>
      <c r="AK448" s="172"/>
      <c r="AL448" s="172"/>
      <c r="AM448" s="172"/>
      <c r="AN448" s="172"/>
      <c r="AO448" s="172"/>
      <c r="AP448" s="172"/>
      <c r="AQ448" s="172"/>
      <c r="AR448" s="172"/>
      <c r="AS448" s="172"/>
      <c r="AT448" s="172"/>
      <c r="AU448" s="172"/>
      <c r="AV448" s="172"/>
      <c r="AW448" s="172"/>
      <c r="AX448" s="172"/>
      <c r="AY448" s="172"/>
      <c r="AZ448" s="172"/>
      <c r="BA448" s="172"/>
      <c r="BB448" s="172"/>
      <c r="BC448" s="172"/>
      <c r="BD448" s="172"/>
      <c r="BE448" s="172"/>
      <c r="BF448" s="172"/>
    </row>
    <row r="449" spans="13:58">
      <c r="M449" s="172"/>
      <c r="N449" s="172"/>
      <c r="O449" s="189"/>
      <c r="P449" s="189"/>
      <c r="Q449" s="189"/>
      <c r="R449" s="189"/>
      <c r="S449" s="189"/>
      <c r="T449" s="189"/>
      <c r="U449" s="189"/>
      <c r="V449" s="189"/>
      <c r="W449" s="189"/>
      <c r="X449" s="189"/>
      <c r="Y449" s="189"/>
      <c r="Z449" s="189"/>
      <c r="AA449" s="189"/>
      <c r="AB449" s="172"/>
      <c r="AC449" s="172"/>
      <c r="AD449" s="172"/>
      <c r="AE449" s="172"/>
      <c r="AF449" s="172"/>
      <c r="AG449" s="172"/>
      <c r="AH449" s="172"/>
      <c r="AI449" s="172"/>
      <c r="AJ449" s="172"/>
      <c r="AK449" s="172"/>
      <c r="AL449" s="172"/>
      <c r="AM449" s="172"/>
      <c r="AN449" s="172"/>
      <c r="AO449" s="172"/>
      <c r="AP449" s="172"/>
      <c r="AQ449" s="172"/>
      <c r="AR449" s="172"/>
      <c r="AS449" s="172"/>
      <c r="AT449" s="172"/>
      <c r="AU449" s="172"/>
      <c r="AV449" s="172"/>
      <c r="AW449" s="172"/>
      <c r="AX449" s="172"/>
      <c r="AY449" s="172"/>
      <c r="AZ449" s="172"/>
      <c r="BA449" s="172"/>
      <c r="BB449" s="172"/>
      <c r="BC449" s="172"/>
      <c r="BD449" s="172"/>
      <c r="BE449" s="172"/>
      <c r="BF449" s="172"/>
    </row>
    <row r="450" spans="13:58">
      <c r="M450" s="172"/>
      <c r="N450" s="172"/>
      <c r="O450" s="189"/>
      <c r="P450" s="189"/>
      <c r="Q450" s="189"/>
      <c r="R450" s="189"/>
      <c r="S450" s="189"/>
      <c r="T450" s="189"/>
      <c r="U450" s="189"/>
      <c r="V450" s="189"/>
      <c r="W450" s="189"/>
      <c r="X450" s="189"/>
      <c r="Y450" s="189"/>
      <c r="Z450" s="189"/>
      <c r="AA450" s="189"/>
      <c r="AB450" s="172"/>
      <c r="AC450" s="172"/>
      <c r="AD450" s="172"/>
      <c r="AE450" s="172"/>
      <c r="AF450" s="172"/>
      <c r="AG450" s="172"/>
      <c r="AH450" s="172"/>
      <c r="AI450" s="172"/>
      <c r="AJ450" s="172"/>
      <c r="AK450" s="172"/>
      <c r="AL450" s="172"/>
      <c r="AM450" s="172"/>
      <c r="AN450" s="172"/>
      <c r="AO450" s="172"/>
      <c r="AP450" s="172"/>
      <c r="AQ450" s="172"/>
      <c r="AR450" s="172"/>
      <c r="AS450" s="172"/>
      <c r="AT450" s="172"/>
      <c r="AU450" s="172"/>
      <c r="AV450" s="172"/>
      <c r="AW450" s="172"/>
      <c r="AX450" s="172"/>
      <c r="AY450" s="172"/>
      <c r="AZ450" s="172"/>
      <c r="BA450" s="172"/>
      <c r="BB450" s="172"/>
      <c r="BC450" s="172"/>
      <c r="BD450" s="172"/>
      <c r="BE450" s="172"/>
      <c r="BF450" s="172"/>
    </row>
    <row r="451" spans="13:58">
      <c r="M451" s="172"/>
      <c r="N451" s="172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  <c r="AA451" s="189"/>
      <c r="AB451" s="172"/>
      <c r="AC451" s="172"/>
      <c r="AD451" s="172"/>
      <c r="AE451" s="172"/>
      <c r="AF451" s="172"/>
      <c r="AG451" s="172"/>
      <c r="AH451" s="172"/>
      <c r="AI451" s="172"/>
      <c r="AJ451" s="172"/>
      <c r="AK451" s="172"/>
      <c r="AL451" s="172"/>
      <c r="AM451" s="172"/>
      <c r="AN451" s="172"/>
      <c r="AO451" s="172"/>
      <c r="AP451" s="172"/>
      <c r="AQ451" s="172"/>
      <c r="AR451" s="172"/>
      <c r="AS451" s="172"/>
      <c r="AT451" s="172"/>
      <c r="AU451" s="172"/>
      <c r="AV451" s="172"/>
      <c r="AW451" s="172"/>
      <c r="AX451" s="172"/>
      <c r="AY451" s="172"/>
      <c r="AZ451" s="172"/>
      <c r="BA451" s="172"/>
      <c r="BB451" s="172"/>
      <c r="BC451" s="172"/>
      <c r="BD451" s="172"/>
      <c r="BE451" s="172"/>
      <c r="BF451" s="172"/>
    </row>
    <row r="452" spans="13:58">
      <c r="M452" s="172"/>
      <c r="N452" s="172"/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  <c r="AA452" s="189"/>
      <c r="AB452" s="172"/>
      <c r="AC452" s="172"/>
      <c r="AD452" s="172"/>
      <c r="AE452" s="172"/>
      <c r="AF452" s="172"/>
      <c r="AG452" s="172"/>
      <c r="AH452" s="172"/>
      <c r="AI452" s="172"/>
      <c r="AJ452" s="172"/>
      <c r="AK452" s="172"/>
      <c r="AL452" s="172"/>
      <c r="AM452" s="172"/>
      <c r="AN452" s="172"/>
      <c r="AO452" s="172"/>
      <c r="AP452" s="172"/>
      <c r="AQ452" s="172"/>
      <c r="AR452" s="172"/>
      <c r="AS452" s="172"/>
      <c r="AT452" s="172"/>
      <c r="AU452" s="172"/>
      <c r="AV452" s="172"/>
      <c r="AW452" s="172"/>
      <c r="AX452" s="172"/>
      <c r="AY452" s="172"/>
      <c r="AZ452" s="172"/>
      <c r="BA452" s="172"/>
      <c r="BB452" s="172"/>
      <c r="BC452" s="172"/>
      <c r="BD452" s="172"/>
      <c r="BE452" s="172"/>
      <c r="BF452" s="172"/>
    </row>
    <row r="453" spans="13:58">
      <c r="M453" s="172"/>
      <c r="N453" s="172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  <c r="AA453" s="189"/>
      <c r="AB453" s="172"/>
      <c r="AC453" s="172"/>
      <c r="AD453" s="172"/>
      <c r="AE453" s="172"/>
      <c r="AF453" s="172"/>
      <c r="AG453" s="172"/>
      <c r="AH453" s="172"/>
      <c r="AI453" s="172"/>
      <c r="AJ453" s="172"/>
      <c r="AK453" s="172"/>
      <c r="AL453" s="172"/>
      <c r="AM453" s="172"/>
      <c r="AN453" s="172"/>
      <c r="AO453" s="172"/>
      <c r="AP453" s="172"/>
      <c r="AQ453" s="172"/>
      <c r="AR453" s="172"/>
      <c r="AS453" s="172"/>
      <c r="AT453" s="172"/>
      <c r="AU453" s="172"/>
      <c r="AV453" s="172"/>
      <c r="AW453" s="172"/>
      <c r="AX453" s="172"/>
      <c r="AY453" s="172"/>
      <c r="AZ453" s="172"/>
      <c r="BA453" s="172"/>
      <c r="BB453" s="172"/>
      <c r="BC453" s="172"/>
      <c r="BD453" s="172"/>
      <c r="BE453" s="172"/>
      <c r="BF453" s="172"/>
    </row>
    <row r="454" spans="13:58">
      <c r="M454" s="172"/>
      <c r="N454" s="172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  <c r="AA454" s="189"/>
      <c r="AB454" s="172"/>
      <c r="AC454" s="172"/>
      <c r="AD454" s="172"/>
      <c r="AE454" s="172"/>
      <c r="AF454" s="172"/>
      <c r="AG454" s="172"/>
      <c r="AH454" s="172"/>
      <c r="AI454" s="172"/>
      <c r="AJ454" s="172"/>
      <c r="AK454" s="172"/>
      <c r="AL454" s="172"/>
      <c r="AM454" s="172"/>
      <c r="AN454" s="172"/>
      <c r="AO454" s="172"/>
      <c r="AP454" s="172"/>
      <c r="AQ454" s="172"/>
      <c r="AR454" s="172"/>
      <c r="AS454" s="172"/>
      <c r="AT454" s="172"/>
      <c r="AU454" s="172"/>
      <c r="AV454" s="172"/>
      <c r="AW454" s="172"/>
      <c r="AX454" s="172"/>
      <c r="AY454" s="172"/>
      <c r="AZ454" s="172"/>
      <c r="BA454" s="172"/>
      <c r="BB454" s="172"/>
      <c r="BC454" s="172"/>
      <c r="BD454" s="172"/>
      <c r="BE454" s="172"/>
      <c r="BF454" s="172"/>
    </row>
    <row r="455" spans="13:58">
      <c r="M455" s="172"/>
      <c r="N455" s="172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  <c r="AA455" s="189"/>
      <c r="AB455" s="172"/>
      <c r="AC455" s="172"/>
      <c r="AD455" s="172"/>
      <c r="AE455" s="172"/>
      <c r="AF455" s="172"/>
      <c r="AG455" s="172"/>
      <c r="AH455" s="172"/>
      <c r="AI455" s="172"/>
      <c r="AJ455" s="172"/>
      <c r="AK455" s="172"/>
      <c r="AL455" s="172"/>
      <c r="AM455" s="172"/>
      <c r="AN455" s="172"/>
      <c r="AO455" s="172"/>
      <c r="AP455" s="172"/>
      <c r="AQ455" s="172"/>
      <c r="AR455" s="172"/>
      <c r="AS455" s="172"/>
      <c r="AT455" s="172"/>
      <c r="AU455" s="172"/>
      <c r="AV455" s="172"/>
      <c r="AW455" s="172"/>
      <c r="AX455" s="172"/>
      <c r="AY455" s="172"/>
      <c r="AZ455" s="172"/>
      <c r="BA455" s="172"/>
      <c r="BB455" s="172"/>
      <c r="BC455" s="172"/>
      <c r="BD455" s="172"/>
      <c r="BE455" s="172"/>
      <c r="BF455" s="172"/>
    </row>
    <row r="456" spans="13:58">
      <c r="M456" s="172"/>
      <c r="N456" s="172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  <c r="AB456" s="172"/>
      <c r="AC456" s="172"/>
      <c r="AD456" s="172"/>
      <c r="AE456" s="172"/>
      <c r="AF456" s="172"/>
      <c r="AG456" s="172"/>
      <c r="AH456" s="172"/>
      <c r="AI456" s="172"/>
      <c r="AJ456" s="172"/>
      <c r="AK456" s="172"/>
      <c r="AL456" s="172"/>
      <c r="AM456" s="172"/>
      <c r="AN456" s="172"/>
      <c r="AO456" s="172"/>
      <c r="AP456" s="172"/>
      <c r="AQ456" s="172"/>
      <c r="AR456" s="172"/>
      <c r="AS456" s="172"/>
      <c r="AT456" s="172"/>
      <c r="AU456" s="172"/>
      <c r="AV456" s="172"/>
      <c r="AW456" s="172"/>
      <c r="AX456" s="172"/>
      <c r="AY456" s="172"/>
      <c r="AZ456" s="172"/>
      <c r="BA456" s="172"/>
      <c r="BB456" s="172"/>
      <c r="BC456" s="172"/>
      <c r="BD456" s="172"/>
      <c r="BE456" s="172"/>
      <c r="BF456" s="172"/>
    </row>
    <row r="457" spans="13:58">
      <c r="M457" s="172"/>
      <c r="N457" s="172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  <c r="AA457" s="189"/>
      <c r="AB457" s="172"/>
      <c r="AC457" s="172"/>
      <c r="AD457" s="172"/>
      <c r="AE457" s="172"/>
      <c r="AF457" s="172"/>
      <c r="AG457" s="172"/>
      <c r="AH457" s="172"/>
      <c r="AI457" s="172"/>
      <c r="AJ457" s="172"/>
      <c r="AK457" s="172"/>
      <c r="AL457" s="172"/>
      <c r="AM457" s="172"/>
      <c r="AN457" s="172"/>
      <c r="AO457" s="172"/>
      <c r="AP457" s="172"/>
      <c r="AQ457" s="172"/>
      <c r="AR457" s="172"/>
      <c r="AS457" s="172"/>
      <c r="AT457" s="172"/>
      <c r="AU457" s="172"/>
      <c r="AV457" s="172"/>
      <c r="AW457" s="172"/>
      <c r="AX457" s="172"/>
      <c r="AY457" s="172"/>
      <c r="AZ457" s="172"/>
      <c r="BA457" s="172"/>
      <c r="BB457" s="172"/>
      <c r="BC457" s="172"/>
      <c r="BD457" s="172"/>
      <c r="BE457" s="172"/>
      <c r="BF457" s="172"/>
    </row>
    <row r="458" spans="13:58">
      <c r="M458" s="172"/>
      <c r="N458" s="172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  <c r="AA458" s="189"/>
      <c r="AB458" s="172"/>
      <c r="AC458" s="172"/>
      <c r="AD458" s="172"/>
      <c r="AE458" s="172"/>
      <c r="AF458" s="172"/>
      <c r="AG458" s="172"/>
      <c r="AH458" s="172"/>
      <c r="AI458" s="172"/>
      <c r="AJ458" s="172"/>
      <c r="AK458" s="172"/>
      <c r="AL458" s="172"/>
      <c r="AM458" s="172"/>
      <c r="AN458" s="172"/>
      <c r="AO458" s="172"/>
      <c r="AP458" s="172"/>
      <c r="AQ458" s="172"/>
      <c r="AR458" s="172"/>
      <c r="AS458" s="172"/>
      <c r="AT458" s="172"/>
      <c r="AU458" s="172"/>
      <c r="AV458" s="172"/>
      <c r="AW458" s="172"/>
      <c r="AX458" s="172"/>
      <c r="AY458" s="172"/>
      <c r="AZ458" s="172"/>
      <c r="BA458" s="172"/>
      <c r="BB458" s="172"/>
      <c r="BC458" s="172"/>
      <c r="BD458" s="172"/>
      <c r="BE458" s="172"/>
      <c r="BF458" s="172"/>
    </row>
    <row r="459" spans="13:58">
      <c r="M459" s="172"/>
      <c r="N459" s="172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  <c r="AA459" s="189"/>
      <c r="AB459" s="172"/>
      <c r="AC459" s="172"/>
      <c r="AD459" s="172"/>
      <c r="AE459" s="172"/>
      <c r="AF459" s="172"/>
      <c r="AG459" s="172"/>
      <c r="AH459" s="172"/>
      <c r="AI459" s="172"/>
      <c r="AJ459" s="172"/>
      <c r="AK459" s="172"/>
      <c r="AL459" s="172"/>
      <c r="AM459" s="172"/>
      <c r="AN459" s="172"/>
      <c r="AO459" s="172"/>
      <c r="AP459" s="172"/>
      <c r="AQ459" s="172"/>
      <c r="AR459" s="172"/>
      <c r="AS459" s="172"/>
      <c r="AT459" s="172"/>
      <c r="AU459" s="172"/>
      <c r="AV459" s="172"/>
      <c r="AW459" s="172"/>
      <c r="AX459" s="172"/>
      <c r="AY459" s="172"/>
      <c r="AZ459" s="172"/>
      <c r="BA459" s="172"/>
      <c r="BB459" s="172"/>
      <c r="BC459" s="172"/>
      <c r="BD459" s="172"/>
      <c r="BE459" s="172"/>
      <c r="BF459" s="172"/>
    </row>
    <row r="460" spans="13:58">
      <c r="M460" s="172"/>
      <c r="N460" s="172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  <c r="AA460" s="189"/>
      <c r="AB460" s="172"/>
      <c r="AC460" s="172"/>
      <c r="AD460" s="172"/>
      <c r="AE460" s="172"/>
      <c r="AF460" s="172"/>
      <c r="AG460" s="172"/>
      <c r="AH460" s="172"/>
      <c r="AI460" s="172"/>
      <c r="AJ460" s="172"/>
      <c r="AK460" s="172"/>
      <c r="AL460" s="172"/>
      <c r="AM460" s="172"/>
      <c r="AN460" s="172"/>
      <c r="AO460" s="172"/>
      <c r="AP460" s="172"/>
      <c r="AQ460" s="172"/>
      <c r="AR460" s="172"/>
      <c r="AS460" s="172"/>
      <c r="AT460" s="172"/>
      <c r="AU460" s="172"/>
      <c r="AV460" s="172"/>
      <c r="AW460" s="172"/>
      <c r="AX460" s="172"/>
      <c r="AY460" s="172"/>
      <c r="AZ460" s="172"/>
      <c r="BA460" s="172"/>
      <c r="BB460" s="172"/>
      <c r="BC460" s="172"/>
      <c r="BD460" s="172"/>
      <c r="BE460" s="172"/>
      <c r="BF460" s="172"/>
    </row>
    <row r="461" spans="13:58">
      <c r="M461" s="172"/>
      <c r="N461" s="172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  <c r="AB461" s="172"/>
      <c r="AC461" s="172"/>
      <c r="AD461" s="172"/>
      <c r="AE461" s="172"/>
      <c r="AF461" s="172"/>
      <c r="AG461" s="172"/>
      <c r="AH461" s="172"/>
      <c r="AI461" s="172"/>
      <c r="AJ461" s="172"/>
      <c r="AK461" s="172"/>
      <c r="AL461" s="172"/>
      <c r="AM461" s="172"/>
      <c r="AN461" s="172"/>
      <c r="AO461" s="172"/>
      <c r="AP461" s="172"/>
      <c r="AQ461" s="172"/>
      <c r="AR461" s="172"/>
      <c r="AS461" s="172"/>
      <c r="AT461" s="172"/>
      <c r="AU461" s="172"/>
      <c r="AV461" s="172"/>
      <c r="AW461" s="172"/>
      <c r="AX461" s="172"/>
      <c r="AY461" s="172"/>
      <c r="AZ461" s="172"/>
      <c r="BA461" s="172"/>
      <c r="BB461" s="172"/>
      <c r="BC461" s="172"/>
      <c r="BD461" s="172"/>
      <c r="BE461" s="172"/>
      <c r="BF461" s="172"/>
    </row>
    <row r="462" spans="13:58">
      <c r="M462" s="172"/>
      <c r="N462" s="172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  <c r="AA462" s="189"/>
      <c r="AB462" s="172"/>
      <c r="AC462" s="172"/>
      <c r="AD462" s="172"/>
      <c r="AE462" s="172"/>
      <c r="AF462" s="172"/>
      <c r="AG462" s="172"/>
      <c r="AH462" s="172"/>
      <c r="AI462" s="172"/>
      <c r="AJ462" s="172"/>
      <c r="AK462" s="172"/>
      <c r="AL462" s="172"/>
      <c r="AM462" s="172"/>
      <c r="AN462" s="172"/>
      <c r="AO462" s="172"/>
      <c r="AP462" s="172"/>
      <c r="AQ462" s="172"/>
      <c r="AR462" s="172"/>
      <c r="AS462" s="172"/>
      <c r="AT462" s="172"/>
      <c r="AU462" s="172"/>
      <c r="AV462" s="172"/>
      <c r="AW462" s="172"/>
      <c r="AX462" s="172"/>
      <c r="AY462" s="172"/>
      <c r="AZ462" s="172"/>
      <c r="BA462" s="172"/>
      <c r="BB462" s="172"/>
      <c r="BC462" s="172"/>
      <c r="BD462" s="172"/>
      <c r="BE462" s="172"/>
      <c r="BF462" s="172"/>
    </row>
    <row r="463" spans="13:58">
      <c r="M463" s="172"/>
      <c r="N463" s="172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  <c r="AA463" s="189"/>
      <c r="AB463" s="172"/>
      <c r="AC463" s="172"/>
      <c r="AD463" s="172"/>
      <c r="AE463" s="172"/>
      <c r="AF463" s="172"/>
      <c r="AG463" s="172"/>
      <c r="AH463" s="172"/>
      <c r="AI463" s="172"/>
      <c r="AJ463" s="172"/>
      <c r="AK463" s="172"/>
      <c r="AL463" s="172"/>
      <c r="AM463" s="172"/>
      <c r="AN463" s="172"/>
      <c r="AO463" s="172"/>
      <c r="AP463" s="172"/>
      <c r="AQ463" s="172"/>
      <c r="AR463" s="172"/>
      <c r="AS463" s="172"/>
      <c r="AT463" s="172"/>
      <c r="AU463" s="172"/>
      <c r="AV463" s="172"/>
      <c r="AW463" s="172"/>
      <c r="AX463" s="172"/>
      <c r="AY463" s="172"/>
      <c r="AZ463" s="172"/>
      <c r="BA463" s="172"/>
      <c r="BB463" s="172"/>
      <c r="BC463" s="172"/>
      <c r="BD463" s="172"/>
      <c r="BE463" s="172"/>
      <c r="BF463" s="172"/>
    </row>
    <row r="464" spans="13:58">
      <c r="M464" s="172"/>
      <c r="N464" s="172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72"/>
      <c r="AC464" s="172"/>
      <c r="AD464" s="172"/>
      <c r="AE464" s="172"/>
      <c r="AF464" s="172"/>
      <c r="AG464" s="172"/>
      <c r="AH464" s="172"/>
      <c r="AI464" s="172"/>
      <c r="AJ464" s="172"/>
      <c r="AK464" s="172"/>
      <c r="AL464" s="172"/>
      <c r="AM464" s="172"/>
      <c r="AN464" s="172"/>
      <c r="AO464" s="172"/>
      <c r="AP464" s="172"/>
      <c r="AQ464" s="172"/>
      <c r="AR464" s="172"/>
      <c r="AS464" s="172"/>
      <c r="AT464" s="172"/>
      <c r="AU464" s="172"/>
      <c r="AV464" s="172"/>
      <c r="AW464" s="172"/>
      <c r="AX464" s="172"/>
      <c r="AY464" s="172"/>
      <c r="AZ464" s="172"/>
      <c r="BA464" s="172"/>
      <c r="BB464" s="172"/>
      <c r="BC464" s="172"/>
      <c r="BD464" s="172"/>
      <c r="BE464" s="172"/>
      <c r="BF464" s="172"/>
    </row>
    <row r="465" spans="13:58">
      <c r="M465" s="172"/>
      <c r="N465" s="172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  <c r="AA465" s="189"/>
      <c r="AB465" s="172"/>
      <c r="AC465" s="172"/>
      <c r="AD465" s="172"/>
      <c r="AE465" s="172"/>
      <c r="AF465" s="172"/>
      <c r="AG465" s="172"/>
      <c r="AH465" s="172"/>
      <c r="AI465" s="172"/>
      <c r="AJ465" s="172"/>
      <c r="AK465" s="172"/>
      <c r="AL465" s="172"/>
      <c r="AM465" s="172"/>
      <c r="AN465" s="172"/>
      <c r="AO465" s="172"/>
      <c r="AP465" s="172"/>
      <c r="AQ465" s="172"/>
      <c r="AR465" s="172"/>
      <c r="AS465" s="172"/>
      <c r="AT465" s="172"/>
      <c r="AU465" s="172"/>
      <c r="AV465" s="172"/>
      <c r="AW465" s="172"/>
      <c r="AX465" s="172"/>
      <c r="AY465" s="172"/>
      <c r="AZ465" s="172"/>
      <c r="BA465" s="172"/>
      <c r="BB465" s="172"/>
      <c r="BC465" s="172"/>
      <c r="BD465" s="172"/>
      <c r="BE465" s="172"/>
      <c r="BF465" s="172"/>
    </row>
    <row r="466" spans="13:58">
      <c r="M466" s="172"/>
      <c r="N466" s="172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  <c r="AA466" s="189"/>
      <c r="AB466" s="172"/>
      <c r="AC466" s="172"/>
      <c r="AD466" s="172"/>
      <c r="AE466" s="172"/>
      <c r="AF466" s="172"/>
      <c r="AG466" s="172"/>
      <c r="AH466" s="172"/>
      <c r="AI466" s="172"/>
      <c r="AJ466" s="172"/>
      <c r="AK466" s="172"/>
      <c r="AL466" s="172"/>
      <c r="AM466" s="172"/>
      <c r="AN466" s="172"/>
      <c r="AO466" s="172"/>
      <c r="AP466" s="172"/>
      <c r="AQ466" s="172"/>
      <c r="AR466" s="172"/>
      <c r="AS466" s="172"/>
      <c r="AT466" s="172"/>
      <c r="AU466" s="172"/>
      <c r="AV466" s="172"/>
      <c r="AW466" s="172"/>
      <c r="AX466" s="172"/>
      <c r="AY466" s="172"/>
      <c r="AZ466" s="172"/>
      <c r="BA466" s="172"/>
      <c r="BB466" s="172"/>
      <c r="BC466" s="172"/>
      <c r="BD466" s="172"/>
      <c r="BE466" s="172"/>
      <c r="BF466" s="172"/>
    </row>
    <row r="467" spans="13:58">
      <c r="M467" s="172"/>
      <c r="N467" s="172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  <c r="AB467" s="172"/>
      <c r="AC467" s="172"/>
      <c r="AD467" s="172"/>
      <c r="AE467" s="172"/>
      <c r="AF467" s="172"/>
      <c r="AG467" s="172"/>
      <c r="AH467" s="172"/>
      <c r="AI467" s="172"/>
      <c r="AJ467" s="172"/>
      <c r="AK467" s="172"/>
      <c r="AL467" s="172"/>
      <c r="AM467" s="172"/>
      <c r="AN467" s="172"/>
      <c r="AO467" s="172"/>
      <c r="AP467" s="172"/>
      <c r="AQ467" s="172"/>
      <c r="AR467" s="172"/>
      <c r="AS467" s="172"/>
      <c r="AT467" s="172"/>
      <c r="AU467" s="172"/>
      <c r="AV467" s="172"/>
      <c r="AW467" s="172"/>
      <c r="AX467" s="172"/>
      <c r="AY467" s="172"/>
      <c r="AZ467" s="172"/>
      <c r="BA467" s="172"/>
      <c r="BB467" s="172"/>
      <c r="BC467" s="172"/>
      <c r="BD467" s="172"/>
      <c r="BE467" s="172"/>
      <c r="BF467" s="172"/>
    </row>
    <row r="468" spans="13:58">
      <c r="M468" s="172"/>
      <c r="N468" s="172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  <c r="AA468" s="189"/>
      <c r="AB468" s="172"/>
      <c r="AC468" s="172"/>
      <c r="AD468" s="172"/>
      <c r="AE468" s="172"/>
      <c r="AF468" s="172"/>
      <c r="AG468" s="172"/>
      <c r="AH468" s="172"/>
      <c r="AI468" s="172"/>
      <c r="AJ468" s="172"/>
      <c r="AK468" s="172"/>
      <c r="AL468" s="172"/>
      <c r="AM468" s="172"/>
      <c r="AN468" s="172"/>
      <c r="AO468" s="172"/>
      <c r="AP468" s="172"/>
      <c r="AQ468" s="172"/>
      <c r="AR468" s="172"/>
      <c r="AS468" s="172"/>
      <c r="AT468" s="172"/>
      <c r="AU468" s="172"/>
      <c r="AV468" s="172"/>
      <c r="AW468" s="172"/>
      <c r="AX468" s="172"/>
      <c r="AY468" s="172"/>
      <c r="AZ468" s="172"/>
      <c r="BA468" s="172"/>
      <c r="BB468" s="172"/>
      <c r="BC468" s="172"/>
      <c r="BD468" s="172"/>
      <c r="BE468" s="172"/>
      <c r="BF468" s="172"/>
    </row>
    <row r="469" spans="13:58">
      <c r="M469" s="172"/>
      <c r="N469" s="172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  <c r="AA469" s="189"/>
      <c r="AB469" s="172"/>
      <c r="AC469" s="172"/>
      <c r="AD469" s="172"/>
      <c r="AE469" s="172"/>
      <c r="AF469" s="172"/>
      <c r="AG469" s="172"/>
      <c r="AH469" s="172"/>
      <c r="AI469" s="172"/>
      <c r="AJ469" s="172"/>
      <c r="AK469" s="172"/>
      <c r="AL469" s="172"/>
      <c r="AM469" s="172"/>
      <c r="AN469" s="172"/>
      <c r="AO469" s="172"/>
      <c r="AP469" s="172"/>
      <c r="AQ469" s="172"/>
      <c r="AR469" s="172"/>
      <c r="AS469" s="172"/>
      <c r="AT469" s="172"/>
      <c r="AU469" s="172"/>
      <c r="AV469" s="172"/>
      <c r="AW469" s="172"/>
      <c r="AX469" s="172"/>
      <c r="AY469" s="172"/>
      <c r="AZ469" s="172"/>
      <c r="BA469" s="172"/>
      <c r="BB469" s="172"/>
      <c r="BC469" s="172"/>
      <c r="BD469" s="172"/>
      <c r="BE469" s="172"/>
      <c r="BF469" s="172"/>
    </row>
    <row r="470" spans="13:58">
      <c r="M470" s="172"/>
      <c r="N470" s="172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  <c r="AA470" s="189"/>
      <c r="AB470" s="172"/>
      <c r="AC470" s="172"/>
      <c r="AD470" s="172"/>
      <c r="AE470" s="172"/>
      <c r="AF470" s="172"/>
      <c r="AG470" s="172"/>
      <c r="AH470" s="172"/>
      <c r="AI470" s="172"/>
      <c r="AJ470" s="172"/>
      <c r="AK470" s="172"/>
      <c r="AL470" s="172"/>
      <c r="AM470" s="172"/>
      <c r="AN470" s="172"/>
      <c r="AO470" s="172"/>
      <c r="AP470" s="172"/>
      <c r="AQ470" s="172"/>
      <c r="AR470" s="172"/>
      <c r="AS470" s="172"/>
      <c r="AT470" s="172"/>
      <c r="AU470" s="172"/>
      <c r="AV470" s="172"/>
      <c r="AW470" s="172"/>
      <c r="AX470" s="172"/>
      <c r="AY470" s="172"/>
      <c r="AZ470" s="172"/>
      <c r="BA470" s="172"/>
      <c r="BB470" s="172"/>
      <c r="BC470" s="172"/>
      <c r="BD470" s="172"/>
      <c r="BE470" s="172"/>
      <c r="BF470" s="172"/>
    </row>
    <row r="471" spans="13:58">
      <c r="M471" s="172"/>
      <c r="N471" s="172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  <c r="AA471" s="189"/>
      <c r="AB471" s="172"/>
      <c r="AC471" s="172"/>
      <c r="AD471" s="172"/>
      <c r="AE471" s="172"/>
      <c r="AF471" s="172"/>
      <c r="AG471" s="172"/>
      <c r="AH471" s="172"/>
      <c r="AI471" s="172"/>
      <c r="AJ471" s="172"/>
      <c r="AK471" s="172"/>
      <c r="AL471" s="172"/>
      <c r="AM471" s="172"/>
      <c r="AN471" s="172"/>
      <c r="AO471" s="172"/>
      <c r="AP471" s="172"/>
      <c r="AQ471" s="172"/>
      <c r="AR471" s="172"/>
      <c r="AS471" s="172"/>
      <c r="AT471" s="172"/>
      <c r="AU471" s="172"/>
      <c r="AV471" s="172"/>
      <c r="AW471" s="172"/>
      <c r="AX471" s="172"/>
      <c r="AY471" s="172"/>
      <c r="AZ471" s="172"/>
      <c r="BA471" s="172"/>
      <c r="BB471" s="172"/>
      <c r="BC471" s="172"/>
      <c r="BD471" s="172"/>
      <c r="BE471" s="172"/>
      <c r="BF471" s="172"/>
    </row>
    <row r="472" spans="13:58">
      <c r="M472" s="172"/>
      <c r="N472" s="172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  <c r="AB472" s="172"/>
      <c r="AC472" s="172"/>
      <c r="AD472" s="172"/>
      <c r="AE472" s="172"/>
      <c r="AF472" s="172"/>
      <c r="AG472" s="172"/>
      <c r="AH472" s="172"/>
      <c r="AI472" s="172"/>
      <c r="AJ472" s="172"/>
      <c r="AK472" s="172"/>
      <c r="AL472" s="172"/>
      <c r="AM472" s="172"/>
      <c r="AN472" s="172"/>
      <c r="AO472" s="172"/>
      <c r="AP472" s="172"/>
      <c r="AQ472" s="172"/>
      <c r="AR472" s="172"/>
      <c r="AS472" s="172"/>
      <c r="AT472" s="172"/>
      <c r="AU472" s="172"/>
      <c r="AV472" s="172"/>
      <c r="AW472" s="172"/>
      <c r="AX472" s="172"/>
      <c r="AY472" s="172"/>
      <c r="AZ472" s="172"/>
      <c r="BA472" s="172"/>
      <c r="BB472" s="172"/>
      <c r="BC472" s="172"/>
      <c r="BD472" s="172"/>
      <c r="BE472" s="172"/>
      <c r="BF472" s="172"/>
    </row>
    <row r="473" spans="13:58">
      <c r="M473" s="172"/>
      <c r="N473" s="172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  <c r="AA473" s="189"/>
      <c r="AB473" s="172"/>
      <c r="AC473" s="172"/>
      <c r="AD473" s="172"/>
      <c r="AE473" s="172"/>
      <c r="AF473" s="172"/>
      <c r="AG473" s="172"/>
      <c r="AH473" s="172"/>
      <c r="AI473" s="172"/>
      <c r="AJ473" s="172"/>
      <c r="AK473" s="172"/>
      <c r="AL473" s="172"/>
      <c r="AM473" s="172"/>
      <c r="AN473" s="172"/>
      <c r="AO473" s="172"/>
      <c r="AP473" s="172"/>
      <c r="AQ473" s="172"/>
      <c r="AR473" s="172"/>
      <c r="AS473" s="172"/>
      <c r="AT473" s="172"/>
      <c r="AU473" s="172"/>
      <c r="AV473" s="172"/>
      <c r="AW473" s="172"/>
      <c r="AX473" s="172"/>
      <c r="AY473" s="172"/>
      <c r="AZ473" s="172"/>
      <c r="BA473" s="172"/>
      <c r="BB473" s="172"/>
      <c r="BC473" s="172"/>
      <c r="BD473" s="172"/>
      <c r="BE473" s="172"/>
      <c r="BF473" s="172"/>
    </row>
    <row r="474" spans="13:58">
      <c r="M474" s="172"/>
      <c r="N474" s="172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  <c r="AA474" s="189"/>
      <c r="AB474" s="172"/>
      <c r="AC474" s="172"/>
      <c r="AD474" s="172"/>
      <c r="AE474" s="172"/>
      <c r="AF474" s="172"/>
      <c r="AG474" s="172"/>
      <c r="AH474" s="172"/>
      <c r="AI474" s="172"/>
      <c r="AJ474" s="172"/>
      <c r="AK474" s="172"/>
      <c r="AL474" s="172"/>
      <c r="AM474" s="172"/>
      <c r="AN474" s="172"/>
      <c r="AO474" s="172"/>
      <c r="AP474" s="172"/>
      <c r="AQ474" s="172"/>
      <c r="AR474" s="172"/>
      <c r="AS474" s="172"/>
      <c r="AT474" s="172"/>
      <c r="AU474" s="172"/>
      <c r="AV474" s="172"/>
      <c r="AW474" s="172"/>
      <c r="AX474" s="172"/>
      <c r="AY474" s="172"/>
      <c r="AZ474" s="172"/>
      <c r="BA474" s="172"/>
      <c r="BB474" s="172"/>
      <c r="BC474" s="172"/>
      <c r="BD474" s="172"/>
      <c r="BE474" s="172"/>
      <c r="BF474" s="172"/>
    </row>
    <row r="475" spans="13:58">
      <c r="M475" s="172"/>
      <c r="N475" s="172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  <c r="AA475" s="189"/>
      <c r="AB475" s="172"/>
      <c r="AC475" s="172"/>
      <c r="AD475" s="172"/>
      <c r="AE475" s="172"/>
      <c r="AF475" s="172"/>
      <c r="AG475" s="172"/>
      <c r="AH475" s="172"/>
      <c r="AI475" s="172"/>
      <c r="AJ475" s="172"/>
      <c r="AK475" s="172"/>
      <c r="AL475" s="172"/>
      <c r="AM475" s="172"/>
      <c r="AN475" s="172"/>
      <c r="AO475" s="172"/>
      <c r="AP475" s="172"/>
      <c r="AQ475" s="172"/>
      <c r="AR475" s="172"/>
      <c r="AS475" s="172"/>
      <c r="AT475" s="172"/>
      <c r="AU475" s="172"/>
      <c r="AV475" s="172"/>
      <c r="AW475" s="172"/>
      <c r="AX475" s="172"/>
      <c r="AY475" s="172"/>
      <c r="AZ475" s="172"/>
      <c r="BA475" s="172"/>
      <c r="BB475" s="172"/>
      <c r="BC475" s="172"/>
      <c r="BD475" s="172"/>
      <c r="BE475" s="172"/>
      <c r="BF475" s="172"/>
    </row>
    <row r="476" spans="13:58">
      <c r="M476" s="172"/>
      <c r="N476" s="172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  <c r="AA476" s="189"/>
      <c r="AB476" s="172"/>
      <c r="AC476" s="172"/>
      <c r="AD476" s="172"/>
      <c r="AE476" s="172"/>
      <c r="AF476" s="172"/>
      <c r="AG476" s="172"/>
      <c r="AH476" s="172"/>
      <c r="AI476" s="172"/>
      <c r="AJ476" s="172"/>
      <c r="AK476" s="172"/>
      <c r="AL476" s="172"/>
      <c r="AM476" s="172"/>
      <c r="AN476" s="172"/>
      <c r="AO476" s="172"/>
      <c r="AP476" s="172"/>
      <c r="AQ476" s="172"/>
      <c r="AR476" s="172"/>
      <c r="AS476" s="172"/>
      <c r="AT476" s="172"/>
      <c r="AU476" s="172"/>
      <c r="AV476" s="172"/>
      <c r="AW476" s="172"/>
      <c r="AX476" s="172"/>
      <c r="AY476" s="172"/>
      <c r="AZ476" s="172"/>
      <c r="BA476" s="172"/>
      <c r="BB476" s="172"/>
      <c r="BC476" s="172"/>
      <c r="BD476" s="172"/>
      <c r="BE476" s="172"/>
      <c r="BF476" s="172"/>
    </row>
    <row r="477" spans="13:58">
      <c r="M477" s="172"/>
      <c r="N477" s="172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  <c r="AA477" s="189"/>
      <c r="AB477" s="172"/>
      <c r="AC477" s="172"/>
      <c r="AD477" s="172"/>
      <c r="AE477" s="172"/>
      <c r="AF477" s="172"/>
      <c r="AG477" s="172"/>
      <c r="AH477" s="172"/>
      <c r="AI477" s="172"/>
      <c r="AJ477" s="172"/>
      <c r="AK477" s="172"/>
      <c r="AL477" s="172"/>
      <c r="AM477" s="172"/>
      <c r="AN477" s="172"/>
      <c r="AO477" s="172"/>
      <c r="AP477" s="172"/>
      <c r="AQ477" s="172"/>
      <c r="AR477" s="172"/>
      <c r="AS477" s="172"/>
      <c r="AT477" s="172"/>
      <c r="AU477" s="172"/>
      <c r="AV477" s="172"/>
      <c r="AW477" s="172"/>
      <c r="AX477" s="172"/>
      <c r="AY477" s="172"/>
      <c r="AZ477" s="172"/>
      <c r="BA477" s="172"/>
      <c r="BB477" s="172"/>
      <c r="BC477" s="172"/>
      <c r="BD477" s="172"/>
      <c r="BE477" s="172"/>
      <c r="BF477" s="172"/>
    </row>
    <row r="478" spans="13:58">
      <c r="M478" s="172"/>
      <c r="N478" s="172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  <c r="AA478" s="189"/>
      <c r="AB478" s="172"/>
      <c r="AC478" s="172"/>
      <c r="AD478" s="172"/>
      <c r="AE478" s="172"/>
      <c r="AF478" s="172"/>
      <c r="AG478" s="172"/>
      <c r="AH478" s="172"/>
      <c r="AI478" s="172"/>
      <c r="AJ478" s="172"/>
      <c r="AK478" s="172"/>
      <c r="AL478" s="172"/>
      <c r="AM478" s="172"/>
      <c r="AN478" s="172"/>
      <c r="AO478" s="172"/>
      <c r="AP478" s="172"/>
      <c r="AQ478" s="172"/>
      <c r="AR478" s="172"/>
      <c r="AS478" s="172"/>
      <c r="AT478" s="172"/>
      <c r="AU478" s="172"/>
      <c r="AV478" s="172"/>
      <c r="AW478" s="172"/>
      <c r="AX478" s="172"/>
      <c r="AY478" s="172"/>
      <c r="AZ478" s="172"/>
      <c r="BA478" s="172"/>
      <c r="BB478" s="172"/>
      <c r="BC478" s="172"/>
      <c r="BD478" s="172"/>
      <c r="BE478" s="172"/>
      <c r="BF478" s="172"/>
    </row>
    <row r="479" spans="13:58">
      <c r="M479" s="172"/>
      <c r="N479" s="172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  <c r="AA479" s="189"/>
      <c r="AB479" s="172"/>
      <c r="AC479" s="172"/>
      <c r="AD479" s="172"/>
      <c r="AE479" s="172"/>
      <c r="AF479" s="172"/>
      <c r="AG479" s="172"/>
      <c r="AH479" s="172"/>
      <c r="AI479" s="172"/>
      <c r="AJ479" s="172"/>
      <c r="AK479" s="172"/>
      <c r="AL479" s="172"/>
      <c r="AM479" s="172"/>
      <c r="AN479" s="172"/>
      <c r="AO479" s="172"/>
      <c r="AP479" s="172"/>
      <c r="AQ479" s="172"/>
      <c r="AR479" s="172"/>
      <c r="AS479" s="172"/>
      <c r="AT479" s="172"/>
      <c r="AU479" s="172"/>
      <c r="AV479" s="172"/>
      <c r="AW479" s="172"/>
      <c r="AX479" s="172"/>
      <c r="AY479" s="172"/>
      <c r="AZ479" s="172"/>
      <c r="BA479" s="172"/>
      <c r="BB479" s="172"/>
      <c r="BC479" s="172"/>
      <c r="BD479" s="172"/>
      <c r="BE479" s="172"/>
      <c r="BF479" s="172"/>
    </row>
    <row r="480" spans="13:58">
      <c r="M480" s="172"/>
      <c r="N480" s="172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  <c r="AA480" s="189"/>
      <c r="AB480" s="172"/>
      <c r="AC480" s="172"/>
      <c r="AD480" s="172"/>
      <c r="AE480" s="172"/>
      <c r="AF480" s="172"/>
      <c r="AG480" s="172"/>
      <c r="AH480" s="172"/>
      <c r="AI480" s="172"/>
      <c r="AJ480" s="172"/>
      <c r="AK480" s="172"/>
      <c r="AL480" s="172"/>
      <c r="AM480" s="172"/>
      <c r="AN480" s="172"/>
      <c r="AO480" s="172"/>
      <c r="AP480" s="172"/>
      <c r="AQ480" s="172"/>
      <c r="AR480" s="172"/>
      <c r="AS480" s="172"/>
      <c r="AT480" s="172"/>
      <c r="AU480" s="172"/>
      <c r="AV480" s="172"/>
      <c r="AW480" s="172"/>
      <c r="AX480" s="172"/>
      <c r="AY480" s="172"/>
      <c r="AZ480" s="172"/>
      <c r="BA480" s="172"/>
      <c r="BB480" s="172"/>
      <c r="BC480" s="172"/>
      <c r="BD480" s="172"/>
      <c r="BE480" s="172"/>
      <c r="BF480" s="172"/>
    </row>
    <row r="481" spans="13:58">
      <c r="M481" s="172"/>
      <c r="N481" s="172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  <c r="AA481" s="189"/>
      <c r="AB481" s="172"/>
      <c r="AC481" s="172"/>
      <c r="AD481" s="172"/>
      <c r="AE481" s="172"/>
      <c r="AF481" s="172"/>
      <c r="AG481" s="172"/>
      <c r="AH481" s="172"/>
      <c r="AI481" s="172"/>
      <c r="AJ481" s="172"/>
      <c r="AK481" s="172"/>
      <c r="AL481" s="172"/>
      <c r="AM481" s="172"/>
      <c r="AN481" s="172"/>
      <c r="AO481" s="172"/>
      <c r="AP481" s="172"/>
      <c r="AQ481" s="172"/>
      <c r="AR481" s="172"/>
      <c r="AS481" s="172"/>
      <c r="AT481" s="172"/>
      <c r="AU481" s="172"/>
      <c r="AV481" s="172"/>
      <c r="AW481" s="172"/>
      <c r="AX481" s="172"/>
      <c r="AY481" s="172"/>
      <c r="AZ481" s="172"/>
      <c r="BA481" s="172"/>
      <c r="BB481" s="172"/>
      <c r="BC481" s="172"/>
      <c r="BD481" s="172"/>
      <c r="BE481" s="172"/>
      <c r="BF481" s="172"/>
    </row>
    <row r="482" spans="13:58">
      <c r="M482" s="172"/>
      <c r="N482" s="172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  <c r="AA482" s="189"/>
      <c r="AB482" s="172"/>
      <c r="AC482" s="172"/>
      <c r="AD482" s="172"/>
      <c r="AE482" s="172"/>
      <c r="AF482" s="172"/>
      <c r="AG482" s="172"/>
      <c r="AH482" s="172"/>
      <c r="AI482" s="172"/>
      <c r="AJ482" s="172"/>
      <c r="AK482" s="172"/>
      <c r="AL482" s="172"/>
      <c r="AM482" s="172"/>
      <c r="AN482" s="172"/>
      <c r="AO482" s="172"/>
      <c r="AP482" s="172"/>
      <c r="AQ482" s="172"/>
      <c r="AR482" s="172"/>
      <c r="AS482" s="172"/>
      <c r="AT482" s="172"/>
      <c r="AU482" s="172"/>
      <c r="AV482" s="172"/>
      <c r="AW482" s="172"/>
      <c r="AX482" s="172"/>
      <c r="AY482" s="172"/>
      <c r="AZ482" s="172"/>
      <c r="BA482" s="172"/>
      <c r="BB482" s="172"/>
      <c r="BC482" s="172"/>
      <c r="BD482" s="172"/>
      <c r="BE482" s="172"/>
      <c r="BF482" s="172"/>
    </row>
    <row r="483" spans="13:58">
      <c r="M483" s="172"/>
      <c r="N483" s="172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  <c r="AA483" s="189"/>
      <c r="AB483" s="172"/>
      <c r="AC483" s="172"/>
      <c r="AD483" s="172"/>
      <c r="AE483" s="172"/>
      <c r="AF483" s="172"/>
      <c r="AG483" s="172"/>
      <c r="AH483" s="172"/>
      <c r="AI483" s="172"/>
      <c r="AJ483" s="172"/>
      <c r="AK483" s="172"/>
      <c r="AL483" s="172"/>
      <c r="AM483" s="172"/>
      <c r="AN483" s="172"/>
      <c r="AO483" s="172"/>
      <c r="AP483" s="172"/>
      <c r="AQ483" s="172"/>
      <c r="AR483" s="172"/>
      <c r="AS483" s="172"/>
      <c r="AT483" s="172"/>
      <c r="AU483" s="172"/>
      <c r="AV483" s="172"/>
      <c r="AW483" s="172"/>
      <c r="AX483" s="172"/>
      <c r="AY483" s="172"/>
      <c r="AZ483" s="172"/>
      <c r="BA483" s="172"/>
      <c r="BB483" s="172"/>
      <c r="BC483" s="172"/>
      <c r="BD483" s="172"/>
      <c r="BE483" s="172"/>
      <c r="BF483" s="172"/>
    </row>
    <row r="484" spans="13:58">
      <c r="M484" s="172"/>
      <c r="N484" s="172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  <c r="AA484" s="189"/>
      <c r="AB484" s="172"/>
      <c r="AC484" s="172"/>
      <c r="AD484" s="172"/>
      <c r="AE484" s="172"/>
      <c r="AF484" s="172"/>
      <c r="AG484" s="172"/>
      <c r="AH484" s="172"/>
      <c r="AI484" s="172"/>
      <c r="AJ484" s="172"/>
      <c r="AK484" s="172"/>
      <c r="AL484" s="172"/>
      <c r="AM484" s="172"/>
      <c r="AN484" s="172"/>
      <c r="AO484" s="172"/>
      <c r="AP484" s="172"/>
      <c r="AQ484" s="172"/>
      <c r="AR484" s="172"/>
      <c r="AS484" s="172"/>
      <c r="AT484" s="172"/>
      <c r="AU484" s="172"/>
      <c r="AV484" s="172"/>
      <c r="AW484" s="172"/>
      <c r="AX484" s="172"/>
      <c r="AY484" s="172"/>
      <c r="AZ484" s="172"/>
      <c r="BA484" s="172"/>
      <c r="BB484" s="172"/>
      <c r="BC484" s="172"/>
      <c r="BD484" s="172"/>
      <c r="BE484" s="172"/>
      <c r="BF484" s="172"/>
    </row>
    <row r="485" spans="13:58">
      <c r="M485" s="172"/>
      <c r="N485" s="172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  <c r="AA485" s="189"/>
      <c r="AB485" s="172"/>
      <c r="AC485" s="172"/>
      <c r="AD485" s="172"/>
      <c r="AE485" s="172"/>
      <c r="AF485" s="172"/>
      <c r="AG485" s="172"/>
      <c r="AH485" s="172"/>
      <c r="AI485" s="172"/>
      <c r="AJ485" s="172"/>
      <c r="AK485" s="172"/>
      <c r="AL485" s="172"/>
      <c r="AM485" s="172"/>
      <c r="AN485" s="172"/>
      <c r="AO485" s="172"/>
      <c r="AP485" s="172"/>
      <c r="AQ485" s="172"/>
      <c r="AR485" s="172"/>
      <c r="AS485" s="172"/>
      <c r="AT485" s="172"/>
      <c r="AU485" s="172"/>
      <c r="AV485" s="172"/>
      <c r="AW485" s="172"/>
      <c r="AX485" s="172"/>
      <c r="AY485" s="172"/>
      <c r="AZ485" s="172"/>
      <c r="BA485" s="172"/>
      <c r="BB485" s="172"/>
      <c r="BC485" s="172"/>
      <c r="BD485" s="172"/>
      <c r="BE485" s="172"/>
      <c r="BF485" s="172"/>
    </row>
    <row r="486" spans="13:58">
      <c r="M486" s="172"/>
      <c r="N486" s="172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  <c r="AA486" s="189"/>
      <c r="AB486" s="172"/>
      <c r="AC486" s="172"/>
      <c r="AD486" s="172"/>
      <c r="AE486" s="172"/>
      <c r="AF486" s="172"/>
      <c r="AG486" s="172"/>
      <c r="AH486" s="172"/>
      <c r="AI486" s="172"/>
      <c r="AJ486" s="172"/>
      <c r="AK486" s="172"/>
      <c r="AL486" s="172"/>
      <c r="AM486" s="172"/>
      <c r="AN486" s="172"/>
      <c r="AO486" s="172"/>
      <c r="AP486" s="172"/>
      <c r="AQ486" s="172"/>
      <c r="AR486" s="172"/>
      <c r="AS486" s="172"/>
      <c r="AT486" s="172"/>
      <c r="AU486" s="172"/>
      <c r="AV486" s="172"/>
      <c r="AW486" s="172"/>
      <c r="AX486" s="172"/>
      <c r="AY486" s="172"/>
      <c r="AZ486" s="172"/>
      <c r="BA486" s="172"/>
      <c r="BB486" s="172"/>
      <c r="BC486" s="172"/>
      <c r="BD486" s="172"/>
      <c r="BE486" s="172"/>
      <c r="BF486" s="172"/>
    </row>
    <row r="487" spans="13:58">
      <c r="M487" s="172"/>
      <c r="N487" s="172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  <c r="AA487" s="189"/>
      <c r="AB487" s="172"/>
      <c r="AC487" s="172"/>
      <c r="AD487" s="172"/>
      <c r="AE487" s="172"/>
      <c r="AF487" s="172"/>
      <c r="AG487" s="172"/>
      <c r="AH487" s="172"/>
      <c r="AI487" s="172"/>
      <c r="AJ487" s="172"/>
      <c r="AK487" s="172"/>
      <c r="AL487" s="172"/>
      <c r="AM487" s="172"/>
      <c r="AN487" s="172"/>
      <c r="AO487" s="172"/>
      <c r="AP487" s="172"/>
      <c r="AQ487" s="172"/>
      <c r="AR487" s="172"/>
      <c r="AS487" s="172"/>
      <c r="AT487" s="172"/>
      <c r="AU487" s="172"/>
      <c r="AV487" s="172"/>
      <c r="AW487" s="172"/>
      <c r="AX487" s="172"/>
      <c r="AY487" s="172"/>
      <c r="AZ487" s="172"/>
      <c r="BA487" s="172"/>
      <c r="BB487" s="172"/>
      <c r="BC487" s="172"/>
      <c r="BD487" s="172"/>
      <c r="BE487" s="172"/>
      <c r="BF487" s="172"/>
    </row>
    <row r="488" spans="13:58">
      <c r="M488" s="172"/>
      <c r="N488" s="172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  <c r="AA488" s="189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  <c r="AL488" s="172"/>
      <c r="AM488" s="172"/>
      <c r="AN488" s="172"/>
      <c r="AO488" s="172"/>
      <c r="AP488" s="172"/>
      <c r="AQ488" s="172"/>
      <c r="AR488" s="172"/>
      <c r="AS488" s="172"/>
      <c r="AT488" s="172"/>
      <c r="AU488" s="172"/>
      <c r="AV488" s="172"/>
      <c r="AW488" s="172"/>
      <c r="AX488" s="172"/>
      <c r="AY488" s="172"/>
      <c r="AZ488" s="172"/>
      <c r="BA488" s="172"/>
      <c r="BB488" s="172"/>
      <c r="BC488" s="172"/>
      <c r="BD488" s="172"/>
      <c r="BE488" s="172"/>
      <c r="BF488" s="172"/>
    </row>
    <row r="489" spans="13:58">
      <c r="M489" s="172"/>
      <c r="N489" s="172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  <c r="AA489" s="189"/>
      <c r="AB489" s="172"/>
      <c r="AC489" s="172"/>
      <c r="AD489" s="172"/>
      <c r="AE489" s="172"/>
      <c r="AF489" s="172"/>
      <c r="AG489" s="172"/>
      <c r="AH489" s="172"/>
      <c r="AI489" s="172"/>
      <c r="AJ489" s="172"/>
      <c r="AK489" s="172"/>
      <c r="AL489" s="172"/>
      <c r="AM489" s="172"/>
      <c r="AN489" s="172"/>
      <c r="AO489" s="172"/>
      <c r="AP489" s="172"/>
      <c r="AQ489" s="172"/>
      <c r="AR489" s="172"/>
      <c r="AS489" s="172"/>
      <c r="AT489" s="172"/>
      <c r="AU489" s="172"/>
      <c r="AV489" s="172"/>
      <c r="AW489" s="172"/>
      <c r="AX489" s="172"/>
      <c r="AY489" s="172"/>
      <c r="AZ489" s="172"/>
      <c r="BA489" s="172"/>
      <c r="BB489" s="172"/>
      <c r="BC489" s="172"/>
      <c r="BD489" s="172"/>
      <c r="BE489" s="172"/>
      <c r="BF489" s="172"/>
    </row>
    <row r="490" spans="13:58">
      <c r="M490" s="172"/>
      <c r="N490" s="172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  <c r="AA490" s="189"/>
      <c r="AB490" s="172"/>
      <c r="AC490" s="172"/>
      <c r="AD490" s="172"/>
      <c r="AE490" s="172"/>
      <c r="AF490" s="172"/>
      <c r="AG490" s="172"/>
      <c r="AH490" s="172"/>
      <c r="AI490" s="172"/>
      <c r="AJ490" s="172"/>
      <c r="AK490" s="172"/>
      <c r="AL490" s="172"/>
      <c r="AM490" s="172"/>
      <c r="AN490" s="172"/>
      <c r="AO490" s="172"/>
      <c r="AP490" s="172"/>
      <c r="AQ490" s="172"/>
      <c r="AR490" s="172"/>
      <c r="AS490" s="172"/>
      <c r="AT490" s="172"/>
      <c r="AU490" s="172"/>
      <c r="AV490" s="172"/>
      <c r="AW490" s="172"/>
      <c r="AX490" s="172"/>
      <c r="AY490" s="172"/>
      <c r="AZ490" s="172"/>
      <c r="BA490" s="172"/>
      <c r="BB490" s="172"/>
      <c r="BC490" s="172"/>
      <c r="BD490" s="172"/>
      <c r="BE490" s="172"/>
      <c r="BF490" s="172"/>
    </row>
    <row r="491" spans="13:58">
      <c r="M491" s="172"/>
      <c r="N491" s="172"/>
      <c r="O491" s="189"/>
      <c r="P491" s="189"/>
      <c r="Q491" s="189"/>
      <c r="R491" s="189"/>
      <c r="S491" s="189"/>
      <c r="T491" s="189"/>
      <c r="U491" s="189"/>
      <c r="V491" s="189"/>
      <c r="W491" s="189"/>
      <c r="X491" s="189"/>
      <c r="Y491" s="189"/>
      <c r="Z491" s="189"/>
      <c r="AA491" s="189"/>
      <c r="AB491" s="172"/>
      <c r="AC491" s="172"/>
      <c r="AD491" s="172"/>
      <c r="AE491" s="172"/>
      <c r="AF491" s="172"/>
      <c r="AG491" s="172"/>
      <c r="AH491" s="172"/>
      <c r="AI491" s="172"/>
      <c r="AJ491" s="172"/>
      <c r="AK491" s="172"/>
      <c r="AL491" s="172"/>
      <c r="AM491" s="172"/>
      <c r="AN491" s="172"/>
      <c r="AO491" s="172"/>
      <c r="AP491" s="172"/>
      <c r="AQ491" s="172"/>
      <c r="AR491" s="172"/>
      <c r="AS491" s="172"/>
      <c r="AT491" s="172"/>
      <c r="AU491" s="172"/>
      <c r="AV491" s="172"/>
      <c r="AW491" s="172"/>
      <c r="AX491" s="172"/>
      <c r="AY491" s="172"/>
      <c r="AZ491" s="172"/>
      <c r="BA491" s="172"/>
      <c r="BB491" s="172"/>
      <c r="BC491" s="172"/>
      <c r="BD491" s="172"/>
      <c r="BE491" s="172"/>
      <c r="BF491" s="172"/>
    </row>
    <row r="492" spans="13:58">
      <c r="M492" s="172"/>
      <c r="N492" s="172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  <c r="AA492" s="189"/>
      <c r="AB492" s="172"/>
      <c r="AC492" s="189"/>
      <c r="AD492" s="189"/>
      <c r="AE492" s="189"/>
      <c r="AF492" s="189"/>
      <c r="AG492" s="189"/>
      <c r="AH492" s="189"/>
      <c r="AI492" s="189"/>
      <c r="AJ492" s="189"/>
      <c r="AK492" s="189"/>
      <c r="AL492" s="172"/>
      <c r="AM492" s="172"/>
      <c r="AN492" s="172"/>
      <c r="AO492" s="172"/>
      <c r="AP492" s="172"/>
      <c r="AQ492" s="172"/>
      <c r="AR492" s="172"/>
      <c r="AS492" s="172"/>
      <c r="AT492" s="172"/>
      <c r="AU492" s="172"/>
      <c r="AV492" s="172"/>
      <c r="AW492" s="172"/>
      <c r="AX492" s="172"/>
      <c r="AY492" s="172"/>
      <c r="AZ492" s="172"/>
      <c r="BA492" s="172"/>
      <c r="BB492" s="172"/>
      <c r="BC492" s="172"/>
      <c r="BD492" s="172"/>
      <c r="BE492" s="172"/>
      <c r="BF492" s="172"/>
    </row>
    <row r="493" spans="13:58">
      <c r="M493" s="172"/>
      <c r="N493" s="172"/>
      <c r="O493" s="172"/>
      <c r="P493" s="172"/>
      <c r="Q493" s="172"/>
      <c r="R493" s="172"/>
      <c r="S493" s="172"/>
      <c r="T493" s="172"/>
      <c r="U493" s="172"/>
      <c r="V493" s="172"/>
      <c r="W493" s="172"/>
      <c r="X493" s="172"/>
      <c r="Y493" s="189"/>
      <c r="Z493" s="189"/>
      <c r="AA493" s="189"/>
      <c r="AB493" s="189"/>
      <c r="AC493" s="189"/>
      <c r="AD493" s="189"/>
      <c r="AE493" s="189"/>
      <c r="AF493" s="189"/>
      <c r="AG493" s="189"/>
      <c r="AH493" s="189"/>
      <c r="AI493" s="189"/>
      <c r="AJ493" s="189"/>
      <c r="AK493" s="189"/>
      <c r="AL493" s="172"/>
      <c r="AM493" s="172"/>
      <c r="AN493" s="172"/>
      <c r="AO493" s="172"/>
      <c r="AP493" s="172"/>
      <c r="AQ493" s="172"/>
      <c r="AR493" s="172"/>
      <c r="AS493" s="172"/>
      <c r="AT493" s="172"/>
      <c r="AU493" s="172"/>
      <c r="AV493" s="172"/>
      <c r="AW493" s="172"/>
      <c r="AX493" s="172"/>
      <c r="AY493" s="172"/>
      <c r="AZ493" s="172"/>
      <c r="BA493" s="172"/>
      <c r="BB493" s="172"/>
      <c r="BC493" s="172"/>
      <c r="BD493" s="172"/>
      <c r="BE493" s="172"/>
      <c r="BF493" s="172"/>
    </row>
    <row r="494" spans="13:58">
      <c r="M494" s="172"/>
      <c r="N494" s="172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3:58">
      <c r="M495" s="172"/>
      <c r="N495" s="172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3:58">
      <c r="M496" s="172"/>
      <c r="N496" s="172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3:37">
      <c r="M497" s="172"/>
      <c r="N497" s="172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3:37">
      <c r="M498" s="172"/>
      <c r="N498" s="172"/>
    </row>
    <row r="499" spans="13:37">
      <c r="M499" s="172"/>
      <c r="N499" s="172"/>
    </row>
    <row r="500" spans="13:37">
      <c r="M500" s="172"/>
      <c r="N500" s="172"/>
    </row>
    <row r="501" spans="13:37">
      <c r="M501" s="172"/>
      <c r="N501" s="172"/>
    </row>
    <row r="502" spans="13:37">
      <c r="M502" s="172"/>
      <c r="N502" s="172"/>
    </row>
    <row r="503" spans="13:37">
      <c r="M503" s="172"/>
      <c r="N503" s="172"/>
    </row>
  </sheetData>
  <mergeCells count="1">
    <mergeCell ref="B49:J49"/>
  </mergeCells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26"/>
  <sheetViews>
    <sheetView workbookViewId="0">
      <selection activeCell="O27" sqref="O27"/>
    </sheetView>
  </sheetViews>
  <sheetFormatPr defaultRowHeight="15"/>
  <cols>
    <col min="1" max="1" width="2.28515625" customWidth="1"/>
    <col min="2" max="2" width="6.140625" customWidth="1"/>
    <col min="3" max="3" width="20" style="88" customWidth="1"/>
    <col min="4" max="4" width="5.7109375" customWidth="1"/>
    <col min="5" max="5" width="10.5703125" customWidth="1"/>
    <col min="6" max="6" width="6" customWidth="1"/>
    <col min="7" max="7" width="5.8554687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1.28515625" customWidth="1"/>
    <col min="15" max="15" width="13.5703125" customWidth="1"/>
    <col min="16" max="16" width="7.5703125" customWidth="1"/>
    <col min="17" max="17" width="9.28515625" customWidth="1"/>
    <col min="18" max="18" width="4.42578125" customWidth="1"/>
    <col min="19" max="19" width="13.5703125" customWidth="1"/>
    <col min="20" max="20" width="9" customWidth="1"/>
    <col min="21" max="21" width="8.5703125" customWidth="1"/>
    <col min="22" max="22" width="5.7109375" customWidth="1"/>
    <col min="23" max="23" width="10.5703125" customWidth="1"/>
    <col min="24" max="24" width="8.5703125" customWidth="1"/>
    <col min="25" max="25" width="8.28515625" customWidth="1"/>
    <col min="26" max="26" width="9" customWidth="1"/>
    <col min="27" max="27" width="8.28515625" customWidth="1"/>
    <col min="28" max="28" width="9.140625" customWidth="1"/>
    <col min="29" max="29" width="10.85546875" customWidth="1"/>
    <col min="30" max="30" width="6.28515625" customWidth="1"/>
    <col min="31" max="31" width="10.7109375" customWidth="1"/>
    <col min="32" max="32" width="10.140625" customWidth="1"/>
  </cols>
  <sheetData>
    <row r="1" spans="2:59" ht="12" customHeight="1">
      <c r="N1" s="150"/>
      <c r="AA1" s="172"/>
      <c r="AB1" s="172"/>
      <c r="AC1" s="172"/>
      <c r="AD1" s="1296"/>
      <c r="AE1" s="172"/>
      <c r="AF1" s="1296"/>
      <c r="AG1" s="257"/>
      <c r="AH1" s="1297"/>
      <c r="AI1" s="170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1"/>
      <c r="BF1" s="11"/>
      <c r="BG1" s="11"/>
    </row>
    <row r="2" spans="2:59" ht="14.25" customHeight="1">
      <c r="B2" s="792" t="s">
        <v>185</v>
      </c>
      <c r="C2" s="14"/>
      <c r="N2" s="150"/>
      <c r="R2" s="213" t="s">
        <v>454</v>
      </c>
      <c r="T2" s="2"/>
      <c r="U2" s="605" t="s">
        <v>501</v>
      </c>
      <c r="V2" s="1215"/>
      <c r="W2" s="12"/>
      <c r="X2" s="92">
        <v>0.45</v>
      </c>
      <c r="AA2" s="951"/>
      <c r="AB2" s="172"/>
      <c r="AC2" s="172"/>
      <c r="AD2" s="1296"/>
      <c r="AE2" s="167"/>
      <c r="AF2" s="1297"/>
      <c r="AG2" s="167"/>
      <c r="AH2" s="1297"/>
      <c r="AI2" s="172"/>
      <c r="AJ2" s="340"/>
      <c r="AK2" s="581"/>
      <c r="AL2" s="340"/>
      <c r="AM2" s="581"/>
      <c r="AN2" s="172"/>
      <c r="AO2" s="170"/>
      <c r="AP2" s="335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1"/>
      <c r="BF2" s="11"/>
      <c r="BG2" s="11"/>
    </row>
    <row r="3" spans="2:59">
      <c r="B3" s="792"/>
      <c r="C3" s="1544"/>
      <c r="E3" s="294" t="s">
        <v>574</v>
      </c>
      <c r="G3" s="2"/>
      <c r="H3" s="2"/>
      <c r="I3" s="2"/>
      <c r="L3" s="2"/>
      <c r="N3" s="150"/>
      <c r="O3" s="52" t="s">
        <v>549</v>
      </c>
      <c r="U3" s="74"/>
      <c r="V3" s="160"/>
      <c r="W3" s="90"/>
      <c r="AA3" s="343"/>
      <c r="AB3" s="1296"/>
      <c r="AC3" s="172"/>
      <c r="AD3" s="1067"/>
      <c r="AE3" s="172"/>
      <c r="AF3" s="1296"/>
      <c r="AG3" s="159"/>
      <c r="AH3" s="1296"/>
      <c r="AI3" s="167"/>
      <c r="AJ3" s="189"/>
      <c r="AK3" s="952"/>
      <c r="AL3" s="953"/>
      <c r="AM3" s="954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1"/>
      <c r="BF3" s="11"/>
      <c r="BG3" s="11"/>
    </row>
    <row r="4" spans="2:59" ht="17.25" customHeight="1">
      <c r="C4" s="1542"/>
      <c r="D4" t="s">
        <v>500</v>
      </c>
      <c r="F4" s="89"/>
      <c r="G4" s="89"/>
      <c r="I4" s="160" t="s">
        <v>276</v>
      </c>
      <c r="N4" s="150"/>
      <c r="O4" s="160" t="s">
        <v>455</v>
      </c>
      <c r="Q4" s="1216" t="s">
        <v>456</v>
      </c>
      <c r="T4" s="240"/>
      <c r="U4" s="213" t="s">
        <v>457</v>
      </c>
      <c r="W4" s="160" t="s">
        <v>575</v>
      </c>
      <c r="AA4" s="177"/>
      <c r="AB4" s="1296"/>
      <c r="AC4" s="199"/>
      <c r="AD4" s="172"/>
      <c r="AE4" s="199"/>
      <c r="AF4" s="1296"/>
      <c r="AG4" s="170"/>
      <c r="AH4" s="1296"/>
      <c r="AI4" s="167"/>
      <c r="AJ4" s="189"/>
      <c r="AK4" s="952"/>
      <c r="AL4" s="298"/>
      <c r="AM4" s="954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1"/>
      <c r="BF4" s="11"/>
      <c r="BG4" s="11"/>
    </row>
    <row r="5" spans="2:59" ht="18.75" customHeight="1">
      <c r="B5" s="52" t="s">
        <v>549</v>
      </c>
      <c r="C5" s="1546"/>
      <c r="D5" s="91"/>
      <c r="F5" s="213" t="s">
        <v>577</v>
      </c>
      <c r="I5" s="92">
        <v>0.45</v>
      </c>
      <c r="K5" s="1566" t="s">
        <v>576</v>
      </c>
      <c r="N5" s="150"/>
      <c r="AA5" s="177"/>
      <c r="AB5" s="1296"/>
      <c r="AC5" s="199"/>
      <c r="AD5" s="172"/>
      <c r="AE5" s="199"/>
      <c r="AF5" s="1296"/>
      <c r="AG5" s="170"/>
      <c r="AH5" s="1296"/>
      <c r="AI5" s="167"/>
      <c r="AJ5" s="189"/>
      <c r="AK5" s="952"/>
      <c r="AL5" s="298"/>
      <c r="AM5" s="954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1"/>
      <c r="BF5" s="11"/>
      <c r="BG5" s="11"/>
    </row>
    <row r="6" spans="2:59" ht="13.5" customHeight="1" thickBot="1">
      <c r="N6" s="150"/>
      <c r="O6" s="1217" t="s">
        <v>458</v>
      </c>
      <c r="S6" s="603"/>
      <c r="T6" t="s">
        <v>472</v>
      </c>
      <c r="Y6" s="90"/>
      <c r="AA6" s="360"/>
      <c r="AB6" s="1299"/>
      <c r="AC6" s="199"/>
      <c r="AD6" s="172"/>
      <c r="AE6" s="199"/>
      <c r="AF6" s="1296"/>
      <c r="AG6" s="170"/>
      <c r="AH6" s="1296"/>
      <c r="AI6" s="167"/>
      <c r="AJ6" s="189"/>
      <c r="AK6" s="952"/>
      <c r="AL6" s="298"/>
      <c r="AM6" s="954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1"/>
      <c r="BF6" s="11"/>
      <c r="BG6" s="11"/>
    </row>
    <row r="7" spans="2:59" ht="15.75" thickBot="1">
      <c r="B7" s="35" t="s">
        <v>1</v>
      </c>
      <c r="C7" s="95" t="s">
        <v>2</v>
      </c>
      <c r="D7" s="451" t="s">
        <v>3</v>
      </c>
      <c r="E7" s="450" t="s">
        <v>72</v>
      </c>
      <c r="F7" s="81"/>
      <c r="G7" s="81"/>
      <c r="H7" s="81"/>
      <c r="I7" s="81"/>
      <c r="J7" s="81"/>
      <c r="K7" s="81"/>
      <c r="L7" s="81"/>
      <c r="M7" s="64"/>
      <c r="N7" s="150"/>
      <c r="AA7" s="360"/>
      <c r="AB7" s="1302"/>
      <c r="AC7" s="199"/>
      <c r="AD7" s="1296"/>
      <c r="AE7" s="199"/>
      <c r="AF7" s="172"/>
      <c r="AG7" s="167"/>
      <c r="AH7" s="1296"/>
      <c r="AI7" s="167"/>
      <c r="AJ7" s="189"/>
      <c r="AK7" s="952"/>
      <c r="AL7" s="298"/>
      <c r="AM7" s="954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1"/>
      <c r="BF7" s="11"/>
      <c r="BG7" s="11"/>
    </row>
    <row r="8" spans="2:59" ht="16.5" thickBot="1">
      <c r="B8" s="37" t="s">
        <v>4</v>
      </c>
      <c r="C8" s="38"/>
      <c r="D8" s="452" t="s">
        <v>73</v>
      </c>
      <c r="E8" s="454" t="s">
        <v>278</v>
      </c>
      <c r="F8" s="81"/>
      <c r="G8" s="64"/>
      <c r="H8" s="673" t="s">
        <v>281</v>
      </c>
      <c r="I8" s="48"/>
      <c r="J8" s="48"/>
      <c r="K8" s="48" t="s">
        <v>110</v>
      </c>
      <c r="L8" s="48"/>
      <c r="M8" s="59"/>
      <c r="N8" s="150"/>
      <c r="O8" s="1218" t="s">
        <v>459</v>
      </c>
      <c r="P8" s="1219"/>
      <c r="Q8" s="1219"/>
      <c r="R8" s="456"/>
      <c r="S8" s="48"/>
      <c r="T8" s="48"/>
      <c r="U8" s="48"/>
      <c r="V8" s="48"/>
      <c r="W8" s="48"/>
      <c r="X8" s="48"/>
      <c r="Y8" s="59"/>
      <c r="AA8" s="177"/>
      <c r="AB8" s="172"/>
      <c r="AC8" s="199"/>
      <c r="AD8" s="172"/>
      <c r="AE8" s="199"/>
      <c r="AF8" s="172"/>
      <c r="AG8" s="167"/>
      <c r="AH8" s="1296"/>
      <c r="AI8" s="167"/>
      <c r="AJ8" s="189"/>
      <c r="AK8" s="952"/>
      <c r="AL8" s="298"/>
      <c r="AM8" s="954"/>
      <c r="AN8" s="172"/>
      <c r="AO8" s="172"/>
      <c r="AP8" s="172"/>
      <c r="AQ8" s="183"/>
      <c r="AR8" s="167"/>
      <c r="AS8" s="159"/>
      <c r="AT8" s="235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1"/>
      <c r="BF8" s="11"/>
      <c r="BG8" s="11"/>
    </row>
    <row r="9" spans="2:59" ht="15.75" customHeight="1" thickBot="1">
      <c r="B9" s="535" t="s">
        <v>300</v>
      </c>
      <c r="C9" s="115"/>
      <c r="D9" s="98"/>
      <c r="E9" s="676" t="s">
        <v>279</v>
      </c>
      <c r="F9" s="38"/>
      <c r="G9" s="87"/>
      <c r="H9" s="528" t="s">
        <v>120</v>
      </c>
      <c r="I9" s="123" t="s">
        <v>121</v>
      </c>
      <c r="J9" s="674" t="s">
        <v>122</v>
      </c>
      <c r="K9" s="528" t="s">
        <v>120</v>
      </c>
      <c r="L9" s="117" t="s">
        <v>121</v>
      </c>
      <c r="M9" s="225" t="s">
        <v>122</v>
      </c>
      <c r="N9" s="150"/>
      <c r="O9" s="1220" t="s">
        <v>120</v>
      </c>
      <c r="P9" s="1221" t="s">
        <v>121</v>
      </c>
      <c r="Q9" s="1222" t="s">
        <v>122</v>
      </c>
      <c r="R9" s="81"/>
      <c r="S9" s="696" t="s">
        <v>120</v>
      </c>
      <c r="T9" s="696" t="s">
        <v>121</v>
      </c>
      <c r="U9" s="1223" t="s">
        <v>122</v>
      </c>
      <c r="V9" s="81"/>
      <c r="W9" s="696" t="s">
        <v>120</v>
      </c>
      <c r="X9" s="696" t="s">
        <v>121</v>
      </c>
      <c r="Y9" s="1223" t="s">
        <v>122</v>
      </c>
      <c r="AA9" s="360"/>
      <c r="AB9" s="1299"/>
      <c r="AC9" s="167"/>
      <c r="AD9" s="172"/>
      <c r="AE9" s="199"/>
      <c r="AF9" s="172"/>
      <c r="AG9" s="167"/>
      <c r="AH9" s="1296"/>
      <c r="AI9" s="173"/>
      <c r="AJ9" s="189"/>
      <c r="AK9" s="952"/>
      <c r="AL9" s="298"/>
      <c r="AM9" s="954"/>
      <c r="AN9" s="172"/>
      <c r="AO9" s="172"/>
      <c r="AP9" s="172"/>
      <c r="AQ9" s="172"/>
      <c r="AR9" s="167"/>
      <c r="AS9" s="172"/>
      <c r="AT9" s="235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1"/>
      <c r="BF9" s="11"/>
      <c r="BG9" s="11"/>
    </row>
    <row r="10" spans="2:59" ht="15.75" thickBot="1">
      <c r="B10" s="102"/>
      <c r="C10" s="273" t="s">
        <v>194</v>
      </c>
      <c r="D10" s="64"/>
      <c r="E10" s="116" t="s">
        <v>120</v>
      </c>
      <c r="F10" s="117" t="s">
        <v>121</v>
      </c>
      <c r="G10" s="225" t="s">
        <v>122</v>
      </c>
      <c r="H10" s="121" t="s">
        <v>77</v>
      </c>
      <c r="I10" s="305">
        <v>123.4</v>
      </c>
      <c r="J10" s="334">
        <v>100</v>
      </c>
      <c r="K10" s="376" t="s">
        <v>105</v>
      </c>
      <c r="L10" s="208">
        <v>3.45</v>
      </c>
      <c r="M10" s="218">
        <v>3.45</v>
      </c>
      <c r="N10" s="150"/>
      <c r="O10" s="1224" t="s">
        <v>210</v>
      </c>
      <c r="P10" s="1225">
        <f>D20</f>
        <v>50</v>
      </c>
      <c r="Q10" s="1304">
        <f>D20</f>
        <v>50</v>
      </c>
      <c r="R10" s="11"/>
      <c r="S10" s="403" t="s">
        <v>91</v>
      </c>
      <c r="T10" s="1226">
        <f>F16+L16+L21</f>
        <v>11.3</v>
      </c>
      <c r="U10" s="1304">
        <f>G16+M21+M16</f>
        <v>11.3</v>
      </c>
      <c r="V10" s="11"/>
      <c r="W10" s="1227" t="s">
        <v>460</v>
      </c>
      <c r="X10" s="162"/>
      <c r="Y10" s="163"/>
      <c r="AA10" s="360"/>
      <c r="AB10" s="172"/>
      <c r="AC10" s="199"/>
      <c r="AD10" s="172"/>
      <c r="AE10" s="199"/>
      <c r="AF10" s="172"/>
      <c r="AG10" s="167"/>
      <c r="AH10" s="1296"/>
      <c r="AI10" s="167"/>
      <c r="AJ10" s="189"/>
      <c r="AK10" s="952"/>
      <c r="AL10" s="298"/>
      <c r="AM10" s="954"/>
      <c r="AN10" s="172"/>
      <c r="AO10" s="172"/>
      <c r="AP10" s="172"/>
      <c r="AQ10" s="351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1"/>
      <c r="BF10" s="11"/>
      <c r="BG10" s="11"/>
    </row>
    <row r="11" spans="2:59" ht="15.75">
      <c r="B11" s="689" t="s">
        <v>161</v>
      </c>
      <c r="C11" s="533" t="s">
        <v>278</v>
      </c>
      <c r="D11" s="672">
        <v>250</v>
      </c>
      <c r="E11" s="121" t="s">
        <v>83</v>
      </c>
      <c r="F11" s="208">
        <v>50</v>
      </c>
      <c r="G11" s="459">
        <v>40</v>
      </c>
      <c r="H11" s="429" t="s">
        <v>88</v>
      </c>
      <c r="I11" s="474">
        <v>6.9</v>
      </c>
      <c r="J11" s="473">
        <v>6.9</v>
      </c>
      <c r="K11" s="407" t="s">
        <v>88</v>
      </c>
      <c r="L11" s="426">
        <v>1.04</v>
      </c>
      <c r="M11" s="439">
        <v>1.04</v>
      </c>
      <c r="N11" s="150"/>
      <c r="O11" s="1228" t="s">
        <v>209</v>
      </c>
      <c r="P11" s="1226">
        <f>I12+D19</f>
        <v>65</v>
      </c>
      <c r="Q11" s="1323">
        <f>J12+D19</f>
        <v>65</v>
      </c>
      <c r="R11" s="11"/>
      <c r="S11" s="1229" t="s">
        <v>98</v>
      </c>
      <c r="T11" s="1230">
        <f>I18</f>
        <v>8.6999999999999993</v>
      </c>
      <c r="U11" s="1304">
        <f>J18</f>
        <v>8.6999999999999993</v>
      </c>
      <c r="V11" s="11"/>
      <c r="W11" s="1231" t="s">
        <v>112</v>
      </c>
      <c r="X11" s="1226">
        <f>F17</f>
        <v>7.5</v>
      </c>
      <c r="Y11" s="1428">
        <f>G17</f>
        <v>7.5</v>
      </c>
      <c r="AA11" s="360"/>
      <c r="AB11" s="1299"/>
      <c r="AC11" s="199"/>
      <c r="AD11" s="172"/>
      <c r="AE11" s="199"/>
      <c r="AF11" s="172"/>
      <c r="AG11" s="167"/>
      <c r="AH11" s="1296"/>
      <c r="AI11" s="167"/>
      <c r="AJ11" s="313"/>
      <c r="AK11" s="957"/>
      <c r="AL11" s="958"/>
      <c r="AM11" s="954"/>
      <c r="AN11" s="172"/>
      <c r="AO11" s="172"/>
      <c r="AP11" s="172"/>
      <c r="AQ11" s="351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1"/>
      <c r="BF11" s="11"/>
      <c r="BG11" s="11"/>
    </row>
    <row r="12" spans="2:59" ht="15.75">
      <c r="B12" s="73"/>
      <c r="C12" s="1639" t="s">
        <v>279</v>
      </c>
      <c r="D12" s="84"/>
      <c r="E12" s="429" t="s">
        <v>118</v>
      </c>
      <c r="F12" s="426">
        <v>25</v>
      </c>
      <c r="G12" s="444">
        <v>20</v>
      </c>
      <c r="H12" s="1017" t="s">
        <v>10</v>
      </c>
      <c r="I12" s="464">
        <v>5</v>
      </c>
      <c r="J12" s="485">
        <v>5</v>
      </c>
      <c r="K12" s="1448" t="s">
        <v>530</v>
      </c>
      <c r="L12" s="443">
        <v>10.35</v>
      </c>
      <c r="M12" s="444">
        <v>10.35</v>
      </c>
      <c r="N12" s="150"/>
      <c r="O12" s="1228" t="s">
        <v>88</v>
      </c>
      <c r="P12" s="1226">
        <f>I11+L11</f>
        <v>7.94</v>
      </c>
      <c r="Q12" s="1326">
        <f>J11+M11</f>
        <v>7.94</v>
      </c>
      <c r="R12" s="11"/>
      <c r="S12" s="1232" t="s">
        <v>332</v>
      </c>
      <c r="T12" s="1367">
        <v>0.1</v>
      </c>
      <c r="U12" s="1326">
        <f>J15</f>
        <v>4</v>
      </c>
      <c r="V12" s="11"/>
      <c r="W12" s="1234" t="s">
        <v>461</v>
      </c>
      <c r="X12" s="1226">
        <f>F12</f>
        <v>25</v>
      </c>
      <c r="Y12" s="1428">
        <f>G12</f>
        <v>20</v>
      </c>
      <c r="AA12" s="360"/>
      <c r="AB12" s="172"/>
      <c r="AC12" s="353"/>
      <c r="AD12" s="172"/>
      <c r="AE12" s="199"/>
      <c r="AF12" s="172"/>
      <c r="AG12" s="167"/>
      <c r="AH12" s="1296"/>
      <c r="AI12" s="167"/>
      <c r="AJ12" s="313"/>
      <c r="AK12" s="957"/>
      <c r="AL12" s="298"/>
      <c r="AM12" s="954"/>
      <c r="AN12" s="172"/>
      <c r="AO12" s="172"/>
      <c r="AP12" s="172"/>
      <c r="AQ12" s="307"/>
      <c r="AR12" s="1806"/>
      <c r="AS12" s="1805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1"/>
      <c r="BF12" s="11"/>
      <c r="BG12" s="11"/>
    </row>
    <row r="13" spans="2:59" ht="15.75">
      <c r="B13" s="1697" t="s">
        <v>261</v>
      </c>
      <c r="C13" s="486" t="s">
        <v>205</v>
      </c>
      <c r="D13" s="490">
        <v>60</v>
      </c>
      <c r="E13" s="429" t="s">
        <v>56</v>
      </c>
      <c r="F13" s="426">
        <v>26.75</v>
      </c>
      <c r="G13" s="444">
        <v>20</v>
      </c>
      <c r="H13" s="429" t="s">
        <v>282</v>
      </c>
      <c r="I13" s="426">
        <v>9.6</v>
      </c>
      <c r="J13" s="473">
        <v>8</v>
      </c>
      <c r="K13" s="407" t="s">
        <v>531</v>
      </c>
      <c r="L13" s="426">
        <v>2.9999999999999997E-4</v>
      </c>
      <c r="M13" s="439">
        <v>2.9999999999999997E-4</v>
      </c>
      <c r="N13" s="150"/>
      <c r="O13" s="1228" t="s">
        <v>146</v>
      </c>
      <c r="P13" s="1226">
        <f>L19</f>
        <v>68</v>
      </c>
      <c r="Q13" s="1304">
        <f>M19</f>
        <v>68</v>
      </c>
      <c r="R13" s="11"/>
      <c r="S13" s="1233" t="s">
        <v>62</v>
      </c>
      <c r="T13" s="1225">
        <f>F18+I23+F28</f>
        <v>21.57</v>
      </c>
      <c r="U13" s="1304">
        <f>G18+J23+G28</f>
        <v>21.57</v>
      </c>
      <c r="V13" s="11"/>
      <c r="W13" s="1234" t="s">
        <v>95</v>
      </c>
      <c r="X13" s="1226">
        <f>F15+I13+L15</f>
        <v>25.17</v>
      </c>
      <c r="Y13" s="1428">
        <f>G15+J13+M15</f>
        <v>21</v>
      </c>
      <c r="AA13" s="360"/>
      <c r="AB13" s="172"/>
      <c r="AC13" s="167"/>
      <c r="AD13" s="1296"/>
      <c r="AE13" s="199"/>
      <c r="AF13" s="172"/>
      <c r="AG13" s="167"/>
      <c r="AH13" s="1296"/>
      <c r="AI13" s="173"/>
      <c r="AJ13" s="313"/>
      <c r="AK13" s="957"/>
      <c r="AL13" s="298"/>
      <c r="AM13" s="954"/>
      <c r="AN13" s="172"/>
      <c r="AO13" s="172"/>
      <c r="AP13" s="172"/>
      <c r="AQ13" s="307"/>
      <c r="AR13" s="370"/>
      <c r="AS13" s="370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1"/>
      <c r="BF13" s="11"/>
      <c r="BG13" s="11"/>
    </row>
    <row r="14" spans="2:59" ht="15.75">
      <c r="B14" s="281"/>
      <c r="C14" s="1023" t="s">
        <v>659</v>
      </c>
      <c r="D14" s="570"/>
      <c r="E14" s="429" t="s">
        <v>80</v>
      </c>
      <c r="F14" s="426">
        <v>12.5</v>
      </c>
      <c r="G14" s="444">
        <v>10</v>
      </c>
      <c r="H14" s="429" t="s">
        <v>80</v>
      </c>
      <c r="I14" s="426">
        <v>10</v>
      </c>
      <c r="J14" s="473">
        <v>8</v>
      </c>
      <c r="K14" s="486" t="s">
        <v>65</v>
      </c>
      <c r="L14" s="464">
        <v>0.15</v>
      </c>
      <c r="M14" s="541">
        <v>0.15</v>
      </c>
      <c r="N14" s="150"/>
      <c r="O14" s="429" t="s">
        <v>56</v>
      </c>
      <c r="P14" s="1226">
        <f>F13</f>
        <v>26.75</v>
      </c>
      <c r="Q14" s="1304">
        <f>G13</f>
        <v>20</v>
      </c>
      <c r="R14" s="11"/>
      <c r="S14" s="407" t="s">
        <v>466</v>
      </c>
      <c r="T14" s="1253">
        <f>L28</f>
        <v>35</v>
      </c>
      <c r="U14" s="1304">
        <f>M28</f>
        <v>35</v>
      </c>
      <c r="V14" s="11"/>
      <c r="W14" s="1234" t="s">
        <v>80</v>
      </c>
      <c r="X14" s="1226">
        <f>F14+I14</f>
        <v>22.5</v>
      </c>
      <c r="Y14" s="1428">
        <f>G14+J14</f>
        <v>18</v>
      </c>
      <c r="AA14" s="360"/>
      <c r="AB14" s="172"/>
      <c r="AC14" s="350"/>
      <c r="AD14" s="172"/>
      <c r="AE14" s="199"/>
      <c r="AF14" s="1296"/>
      <c r="AG14" s="167"/>
      <c r="AH14" s="1296"/>
      <c r="AI14" s="167"/>
      <c r="AJ14" s="313"/>
      <c r="AK14" s="957"/>
      <c r="AL14" s="298"/>
      <c r="AM14" s="954"/>
      <c r="AN14" s="172"/>
      <c r="AO14" s="172"/>
      <c r="AP14" s="172"/>
      <c r="AQ14" s="264"/>
      <c r="AR14" s="340"/>
      <c r="AS14" s="581"/>
      <c r="AT14" s="172"/>
      <c r="AU14" s="172"/>
      <c r="AV14" s="199"/>
      <c r="AW14" s="183"/>
      <c r="AX14" s="172"/>
      <c r="AY14" s="172"/>
      <c r="AZ14" s="172"/>
      <c r="BA14" s="172"/>
      <c r="BB14" s="172"/>
      <c r="BC14" s="172"/>
      <c r="BD14" s="172"/>
      <c r="BE14" s="11"/>
      <c r="BF14" s="11"/>
      <c r="BG14" s="11"/>
    </row>
    <row r="15" spans="2:59" ht="15.75">
      <c r="B15" s="421" t="s">
        <v>658</v>
      </c>
      <c r="C15" s="533" t="s">
        <v>657</v>
      </c>
      <c r="D15" s="1522">
        <v>200</v>
      </c>
      <c r="E15" s="429" t="s">
        <v>282</v>
      </c>
      <c r="F15" s="426">
        <v>12</v>
      </c>
      <c r="G15" s="444">
        <v>10</v>
      </c>
      <c r="H15" s="429" t="s">
        <v>284</v>
      </c>
      <c r="I15" s="469" t="s">
        <v>245</v>
      </c>
      <c r="J15" s="473">
        <v>4</v>
      </c>
      <c r="K15" s="407" t="s">
        <v>282</v>
      </c>
      <c r="L15" s="426">
        <v>3.57</v>
      </c>
      <c r="M15" s="445">
        <v>3</v>
      </c>
      <c r="N15" s="150"/>
      <c r="O15" s="1228" t="s">
        <v>211</v>
      </c>
      <c r="P15" s="1235">
        <f>X17</f>
        <v>193.29000000000002</v>
      </c>
      <c r="Q15" s="1325">
        <f>Y17</f>
        <v>166.5</v>
      </c>
      <c r="R15" s="11"/>
      <c r="S15" s="407" t="s">
        <v>477</v>
      </c>
      <c r="T15" s="1253">
        <f>F26</f>
        <v>1</v>
      </c>
      <c r="U15" s="1304">
        <f>G26</f>
        <v>1</v>
      </c>
      <c r="V15" s="11"/>
      <c r="W15" s="1234" t="s">
        <v>83</v>
      </c>
      <c r="X15" s="1226">
        <f>F11</f>
        <v>50</v>
      </c>
      <c r="Y15" s="1318">
        <f>G11</f>
        <v>40</v>
      </c>
      <c r="AA15" s="360"/>
      <c r="AB15" s="1300"/>
      <c r="AC15" s="199"/>
      <c r="AD15" s="1296"/>
      <c r="AE15" s="199"/>
      <c r="AF15" s="1296"/>
      <c r="AG15" s="202"/>
      <c r="AH15" s="1296"/>
      <c r="AI15" s="173"/>
      <c r="AJ15" s="313"/>
      <c r="AK15" s="957"/>
      <c r="AL15" s="298"/>
      <c r="AM15" s="954"/>
      <c r="AN15" s="172"/>
      <c r="AO15" s="172"/>
      <c r="AP15" s="172"/>
      <c r="AQ15" s="185"/>
      <c r="AR15" s="166"/>
      <c r="AS15" s="228"/>
      <c r="AT15" s="172"/>
      <c r="AU15" s="172"/>
      <c r="AV15" s="199"/>
      <c r="AW15" s="183"/>
      <c r="AX15" s="172"/>
      <c r="AY15" s="172"/>
      <c r="AZ15" s="172"/>
      <c r="BA15" s="172"/>
      <c r="BB15" s="172"/>
      <c r="BC15" s="172"/>
      <c r="BD15" s="172"/>
      <c r="BE15" s="11"/>
      <c r="BF15" s="11"/>
      <c r="BG15" s="11"/>
    </row>
    <row r="16" spans="2:59" ht="16.5" thickBot="1">
      <c r="B16" s="1169" t="s">
        <v>229</v>
      </c>
      <c r="C16" s="1530" t="s">
        <v>281</v>
      </c>
      <c r="D16" s="491" t="s">
        <v>529</v>
      </c>
      <c r="E16" s="429" t="s">
        <v>91</v>
      </c>
      <c r="F16" s="426">
        <v>5</v>
      </c>
      <c r="G16" s="444">
        <v>5</v>
      </c>
      <c r="H16" s="1445" t="s">
        <v>92</v>
      </c>
      <c r="I16" s="464">
        <v>0.5</v>
      </c>
      <c r="J16" s="485">
        <v>0.5</v>
      </c>
      <c r="K16" s="407" t="s">
        <v>91</v>
      </c>
      <c r="L16" s="426">
        <v>0.3</v>
      </c>
      <c r="M16" s="445">
        <v>0.3</v>
      </c>
      <c r="N16" s="1797"/>
      <c r="O16" s="1267" t="s">
        <v>662</v>
      </c>
      <c r="P16" s="304">
        <f>I28</f>
        <v>120</v>
      </c>
      <c r="Q16" s="1304">
        <f>D25</f>
        <v>120</v>
      </c>
      <c r="R16" s="11"/>
      <c r="S16" s="403" t="s">
        <v>65</v>
      </c>
      <c r="T16" s="1226">
        <f>F20+I16+L14</f>
        <v>2.25</v>
      </c>
      <c r="U16" s="1304">
        <f>G20+M14+J16</f>
        <v>2.25</v>
      </c>
      <c r="V16" s="11"/>
      <c r="W16" s="407" t="s">
        <v>664</v>
      </c>
      <c r="X16" s="1253">
        <f>L24</f>
        <v>63.12</v>
      </c>
      <c r="Y16" s="1698">
        <f>M24</f>
        <v>60</v>
      </c>
      <c r="AA16" s="360"/>
      <c r="AB16" s="172"/>
      <c r="AC16" s="199"/>
      <c r="AD16" s="1296"/>
      <c r="AE16" s="199"/>
      <c r="AF16" s="1296"/>
      <c r="AG16" s="172"/>
      <c r="AH16" s="1296"/>
      <c r="AI16" s="167"/>
      <c r="AJ16" s="313"/>
      <c r="AK16" s="957"/>
      <c r="AL16" s="298"/>
      <c r="AM16" s="954"/>
      <c r="AN16" s="172"/>
      <c r="AO16" s="172"/>
      <c r="AP16" s="172"/>
      <c r="AQ16" s="167"/>
      <c r="AR16" s="166"/>
      <c r="AS16" s="228"/>
      <c r="AT16" s="172"/>
      <c r="AU16" s="172"/>
      <c r="AV16" s="199"/>
      <c r="AW16" s="187"/>
      <c r="AX16" s="172"/>
      <c r="AY16" s="172"/>
      <c r="AZ16" s="172"/>
      <c r="BA16" s="172"/>
      <c r="BB16" s="172"/>
      <c r="BC16" s="172"/>
      <c r="BD16" s="172"/>
      <c r="BE16" s="11"/>
      <c r="BF16" s="11"/>
      <c r="BG16" s="11"/>
    </row>
    <row r="17" spans="2:59" ht="16.5" thickBot="1">
      <c r="B17" s="421" t="s">
        <v>600</v>
      </c>
      <c r="C17" s="486" t="s">
        <v>601</v>
      </c>
      <c r="D17" s="490">
        <v>200</v>
      </c>
      <c r="E17" s="429" t="s">
        <v>112</v>
      </c>
      <c r="F17" s="474">
        <v>7.5</v>
      </c>
      <c r="G17" s="444">
        <v>7.5</v>
      </c>
      <c r="H17" s="431" t="s">
        <v>116</v>
      </c>
      <c r="I17" s="464">
        <v>4.2</v>
      </c>
      <c r="J17" s="1492">
        <v>4.2</v>
      </c>
      <c r="K17" s="455" t="s">
        <v>78</v>
      </c>
      <c r="L17" s="48"/>
      <c r="M17" s="59"/>
      <c r="N17" s="150"/>
      <c r="O17" s="567" t="s">
        <v>144</v>
      </c>
      <c r="P17" s="1226">
        <f>I22</f>
        <v>20</v>
      </c>
      <c r="Q17" s="1304">
        <f>J22</f>
        <v>20</v>
      </c>
      <c r="R17" s="11"/>
      <c r="S17" s="1236" t="s">
        <v>286</v>
      </c>
      <c r="T17" s="1226">
        <f>T18+T19+T20</f>
        <v>1.3103</v>
      </c>
      <c r="U17" s="1304">
        <f>U18+U19+U20</f>
        <v>1.3103</v>
      </c>
      <c r="V17" s="11"/>
      <c r="W17" s="1239" t="s">
        <v>462</v>
      </c>
      <c r="X17" s="1240">
        <f>SUM(X11:X16)</f>
        <v>193.29000000000002</v>
      </c>
      <c r="Y17" s="1699">
        <f>SUM(Y11:Y16)</f>
        <v>166.5</v>
      </c>
      <c r="AA17" s="360"/>
      <c r="AB17" s="1297"/>
      <c r="AC17" s="199"/>
      <c r="AD17" s="172"/>
      <c r="AE17" s="199"/>
      <c r="AF17" s="172"/>
      <c r="AG17" s="172"/>
      <c r="AH17" s="1296"/>
      <c r="AI17" s="170"/>
      <c r="AJ17" s="313"/>
      <c r="AK17" s="957"/>
      <c r="AL17" s="298"/>
      <c r="AM17" s="954"/>
      <c r="AN17" s="172"/>
      <c r="AO17" s="172"/>
      <c r="AP17" s="172"/>
      <c r="AQ17" s="167"/>
      <c r="AR17" s="166"/>
      <c r="AS17" s="228"/>
      <c r="AT17" s="172"/>
      <c r="AU17" s="172"/>
      <c r="AV17" s="199"/>
      <c r="AW17" s="190"/>
      <c r="AX17" s="172"/>
      <c r="AY17" s="172"/>
      <c r="AZ17" s="172"/>
      <c r="BA17" s="172"/>
      <c r="BB17" s="172"/>
      <c r="BC17" s="172"/>
      <c r="BD17" s="172"/>
      <c r="BE17" s="11"/>
      <c r="BF17" s="11"/>
      <c r="BG17" s="11"/>
    </row>
    <row r="18" spans="2:59" ht="16.5" thickBot="1">
      <c r="B18" s="281"/>
      <c r="C18" s="626" t="s">
        <v>602</v>
      </c>
      <c r="D18" s="649"/>
      <c r="E18" s="429" t="s">
        <v>62</v>
      </c>
      <c r="F18" s="426">
        <v>1.57</v>
      </c>
      <c r="G18" s="463">
        <v>1.57</v>
      </c>
      <c r="H18" s="431" t="s">
        <v>98</v>
      </c>
      <c r="I18" s="464">
        <v>8.6999999999999993</v>
      </c>
      <c r="J18" s="485">
        <v>8.6999999999999993</v>
      </c>
      <c r="K18" s="116" t="s">
        <v>120</v>
      </c>
      <c r="L18" s="117" t="s">
        <v>121</v>
      </c>
      <c r="M18" s="308" t="s">
        <v>122</v>
      </c>
      <c r="N18" s="172"/>
      <c r="O18" s="429" t="s">
        <v>94</v>
      </c>
      <c r="P18" s="1226">
        <f>F23</f>
        <v>7.0679999999999996</v>
      </c>
      <c r="Q18" s="1304">
        <f>G23</f>
        <v>6</v>
      </c>
      <c r="R18" s="11"/>
      <c r="S18" s="1149" t="s">
        <v>283</v>
      </c>
      <c r="T18" s="1237">
        <f>F19+L13</f>
        <v>1.03E-2</v>
      </c>
      <c r="U18" s="1360">
        <f>G19+M13</f>
        <v>1.03E-2</v>
      </c>
      <c r="V18" s="11"/>
      <c r="AA18" s="365"/>
      <c r="AB18" s="1296"/>
      <c r="AC18" s="199"/>
      <c r="AD18" s="1296"/>
      <c r="AE18" s="199"/>
      <c r="AF18" s="1296"/>
      <c r="AG18" s="172"/>
      <c r="AH18" s="1296"/>
      <c r="AI18" s="170"/>
      <c r="AJ18" s="313"/>
      <c r="AK18" s="957"/>
      <c r="AL18" s="298"/>
      <c r="AM18" s="954"/>
      <c r="AN18" s="172"/>
      <c r="AO18" s="172"/>
      <c r="AP18" s="172"/>
      <c r="AQ18" s="167"/>
      <c r="AR18" s="166"/>
      <c r="AS18" s="228"/>
      <c r="AT18" s="172"/>
      <c r="AU18" s="172"/>
      <c r="AV18" s="199"/>
      <c r="AW18" s="183"/>
      <c r="AX18" s="172"/>
      <c r="AY18" s="172"/>
      <c r="AZ18" s="172"/>
      <c r="BA18" s="172"/>
      <c r="BB18" s="172"/>
      <c r="BC18" s="172"/>
      <c r="BD18" s="172"/>
      <c r="BE18" s="11"/>
      <c r="BF18" s="11"/>
      <c r="BG18" s="11"/>
    </row>
    <row r="19" spans="2:59" ht="15.75">
      <c r="B19" s="330" t="s">
        <v>9</v>
      </c>
      <c r="C19" s="446" t="s">
        <v>10</v>
      </c>
      <c r="D19" s="405">
        <v>60</v>
      </c>
      <c r="E19" s="429" t="s">
        <v>283</v>
      </c>
      <c r="F19" s="426">
        <v>0.01</v>
      </c>
      <c r="G19" s="463">
        <v>0.01</v>
      </c>
      <c r="H19" s="1153" t="s">
        <v>608</v>
      </c>
      <c r="I19" s="1171"/>
      <c r="J19" s="1172"/>
      <c r="K19" s="206" t="s">
        <v>78</v>
      </c>
      <c r="L19" s="205">
        <v>68</v>
      </c>
      <c r="M19" s="223">
        <v>68</v>
      </c>
      <c r="N19" s="150"/>
      <c r="O19" s="1245" t="s">
        <v>464</v>
      </c>
      <c r="P19" s="1226">
        <f>I10</f>
        <v>123.4</v>
      </c>
      <c r="Q19" s="1304">
        <f>J10</f>
        <v>100</v>
      </c>
      <c r="R19" s="11"/>
      <c r="S19" s="1151" t="s">
        <v>280</v>
      </c>
      <c r="T19" s="1237">
        <f>F22</f>
        <v>1.1000000000000001</v>
      </c>
      <c r="U19" s="1360">
        <f>G22</f>
        <v>1.1000000000000001</v>
      </c>
      <c r="V19" s="11"/>
      <c r="W19" s="11"/>
      <c r="X19" s="11"/>
      <c r="Y19" s="84"/>
      <c r="AA19" s="199"/>
      <c r="AB19" s="1297"/>
      <c r="AC19" s="199"/>
      <c r="AD19" s="1296"/>
      <c r="AE19" s="199"/>
      <c r="AF19" s="172"/>
      <c r="AG19" s="172"/>
      <c r="AH19" s="1296"/>
      <c r="AI19" s="170"/>
      <c r="AJ19" s="313"/>
      <c r="AK19" s="957"/>
      <c r="AL19" s="298"/>
      <c r="AM19" s="954"/>
      <c r="AN19" s="172"/>
      <c r="AO19" s="172"/>
      <c r="AP19" s="172"/>
      <c r="AQ19" s="172"/>
      <c r="AR19" s="172"/>
      <c r="AS19" s="172"/>
      <c r="AT19" s="172"/>
      <c r="AU19" s="172"/>
      <c r="AV19" s="199"/>
      <c r="AW19" s="172"/>
      <c r="AX19" s="172"/>
      <c r="AY19" s="172"/>
      <c r="AZ19" s="172"/>
      <c r="BA19" s="172"/>
      <c r="BB19" s="172"/>
      <c r="BC19" s="172"/>
      <c r="BD19" s="172"/>
      <c r="BE19" s="11"/>
      <c r="BF19" s="11"/>
      <c r="BG19" s="11"/>
    </row>
    <row r="20" spans="2:59" ht="16.5" thickBot="1">
      <c r="B20" s="330" t="s">
        <v>9</v>
      </c>
      <c r="C20" s="446" t="s">
        <v>311</v>
      </c>
      <c r="D20" s="405">
        <v>50</v>
      </c>
      <c r="E20" s="429" t="s">
        <v>65</v>
      </c>
      <c r="F20" s="426">
        <v>1.6</v>
      </c>
      <c r="G20" s="473">
        <v>1.6</v>
      </c>
      <c r="H20" s="1154" t="s">
        <v>602</v>
      </c>
      <c r="I20" s="560"/>
      <c r="J20" s="710"/>
      <c r="K20" s="429" t="s">
        <v>90</v>
      </c>
      <c r="L20" s="464">
        <v>408</v>
      </c>
      <c r="M20" s="541"/>
      <c r="N20" s="150"/>
      <c r="O20" s="1228" t="s">
        <v>105</v>
      </c>
      <c r="P20" s="1247">
        <f>L10</f>
        <v>3.45</v>
      </c>
      <c r="Q20" s="1304">
        <f>M10</f>
        <v>3.45</v>
      </c>
      <c r="R20" s="11"/>
      <c r="S20" s="1242" t="s">
        <v>463</v>
      </c>
      <c r="T20" s="1243">
        <f>I24</f>
        <v>0.2</v>
      </c>
      <c r="U20" s="1244">
        <f>J24</f>
        <v>0.2</v>
      </c>
      <c r="V20" s="11"/>
      <c r="W20" s="407" t="s">
        <v>90</v>
      </c>
      <c r="X20" s="389">
        <f>F21+F27+F29+L12+L20+I25</f>
        <v>1034.3499999999999</v>
      </c>
      <c r="Y20" s="1329">
        <f>G21+M12+F27+F29+L20+J25</f>
        <v>1034.3499999999999</v>
      </c>
      <c r="AA20" s="199"/>
      <c r="AB20" s="1307"/>
      <c r="AC20" s="363"/>
      <c r="AD20" s="1296"/>
      <c r="AE20" s="173"/>
      <c r="AF20" s="172"/>
      <c r="AG20" s="167"/>
      <c r="AH20" s="172"/>
      <c r="AI20" s="170"/>
      <c r="AJ20" s="313"/>
      <c r="AK20" s="957"/>
      <c r="AL20" s="298"/>
      <c r="AM20" s="954"/>
      <c r="AN20" s="172"/>
      <c r="AO20" s="172"/>
      <c r="AP20" s="172"/>
      <c r="AQ20" s="172"/>
      <c r="AR20" s="172"/>
      <c r="AS20" s="172"/>
      <c r="AT20" s="172"/>
      <c r="AU20" s="172"/>
      <c r="AV20" s="199"/>
      <c r="AW20" s="183"/>
      <c r="AX20" s="172"/>
      <c r="AY20" s="172"/>
      <c r="AZ20" s="172"/>
      <c r="BA20" s="172"/>
      <c r="BB20" s="172"/>
      <c r="BC20" s="172"/>
      <c r="BD20" s="172"/>
      <c r="BE20" s="11"/>
      <c r="BF20" s="11"/>
      <c r="BG20" s="11"/>
    </row>
    <row r="21" spans="2:59" ht="16.5" thickBot="1">
      <c r="B21" s="409"/>
      <c r="C21" s="1629" t="s">
        <v>195</v>
      </c>
      <c r="D21" s="746"/>
      <c r="E21" s="429" t="s">
        <v>90</v>
      </c>
      <c r="F21" s="426">
        <v>200</v>
      </c>
      <c r="G21" s="463">
        <v>200</v>
      </c>
      <c r="H21" s="457" t="s">
        <v>120</v>
      </c>
      <c r="I21" s="117" t="s">
        <v>121</v>
      </c>
      <c r="J21" s="225" t="s">
        <v>122</v>
      </c>
      <c r="K21" s="316" t="s">
        <v>91</v>
      </c>
      <c r="L21" s="396">
        <v>6</v>
      </c>
      <c r="M21" s="448">
        <v>6</v>
      </c>
      <c r="N21" s="150"/>
      <c r="O21" s="67"/>
      <c r="P21" s="38"/>
      <c r="Q21" s="38"/>
      <c r="R21" s="38"/>
      <c r="S21" s="324" t="s">
        <v>116</v>
      </c>
      <c r="T21" s="1246">
        <f>I17</f>
        <v>4.2</v>
      </c>
      <c r="U21" s="1319">
        <f>J17</f>
        <v>4.2</v>
      </c>
      <c r="V21" s="38"/>
      <c r="W21" s="38"/>
      <c r="X21" s="38"/>
      <c r="Y21" s="87"/>
      <c r="AA21" s="172"/>
      <c r="AB21" s="1296"/>
      <c r="AC21" s="199"/>
      <c r="AD21" s="1296"/>
      <c r="AE21" s="170"/>
      <c r="AF21" s="172"/>
      <c r="AG21" s="172"/>
      <c r="AH21" s="1296"/>
      <c r="AI21" s="170"/>
      <c r="AJ21" s="313"/>
      <c r="AK21" s="957"/>
      <c r="AL21" s="298"/>
      <c r="AM21" s="954"/>
      <c r="AN21" s="172"/>
      <c r="AO21" s="172"/>
      <c r="AP21" s="172"/>
      <c r="AQ21" s="313"/>
      <c r="AR21" s="313"/>
      <c r="AS21" s="189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</row>
    <row r="22" spans="2:59" ht="16.5" thickBot="1">
      <c r="B22" s="1591" t="s">
        <v>270</v>
      </c>
      <c r="C22" s="407" t="s">
        <v>99</v>
      </c>
      <c r="D22" s="491">
        <v>200</v>
      </c>
      <c r="E22" s="517" t="s">
        <v>280</v>
      </c>
      <c r="F22" s="464">
        <v>1.1000000000000001</v>
      </c>
      <c r="G22" s="541">
        <v>1.1000000000000001</v>
      </c>
      <c r="H22" s="567" t="s">
        <v>144</v>
      </c>
      <c r="I22" s="426">
        <v>20</v>
      </c>
      <c r="J22" s="427">
        <v>20</v>
      </c>
      <c r="K22" s="457" t="s">
        <v>663</v>
      </c>
      <c r="L22" s="527"/>
      <c r="M22" s="1624"/>
      <c r="N22" s="150"/>
      <c r="AA22" s="580"/>
      <c r="AB22" s="1807"/>
      <c r="AC22" s="1307"/>
      <c r="AD22" s="172"/>
      <c r="AE22" s="172"/>
      <c r="AF22" s="1296"/>
      <c r="AG22" s="172"/>
      <c r="AH22" s="1296"/>
      <c r="AI22" s="172"/>
      <c r="AJ22" s="172"/>
      <c r="AK22" s="172"/>
      <c r="AL22" s="172"/>
      <c r="AM22" s="172"/>
      <c r="AN22" s="172"/>
      <c r="AO22" s="172"/>
      <c r="AP22" s="172"/>
      <c r="AQ22" s="313"/>
      <c r="AR22" s="313"/>
      <c r="AS22" s="189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</row>
    <row r="23" spans="2:59" ht="16.5" thickBot="1">
      <c r="B23" s="265" t="s">
        <v>9</v>
      </c>
      <c r="C23" s="533" t="s">
        <v>291</v>
      </c>
      <c r="D23" s="278">
        <v>35</v>
      </c>
      <c r="E23" s="319" t="s">
        <v>94</v>
      </c>
      <c r="F23" s="475">
        <v>7.0679999999999996</v>
      </c>
      <c r="G23" s="497">
        <v>6</v>
      </c>
      <c r="H23" s="431" t="s">
        <v>62</v>
      </c>
      <c r="I23" s="464">
        <v>10</v>
      </c>
      <c r="J23" s="505">
        <v>10</v>
      </c>
      <c r="K23" s="536" t="s">
        <v>120</v>
      </c>
      <c r="L23" s="123" t="s">
        <v>121</v>
      </c>
      <c r="M23" s="537" t="s">
        <v>122</v>
      </c>
      <c r="N23" s="150"/>
      <c r="W23" s="30"/>
      <c r="X23" s="30"/>
      <c r="Y23" s="1248"/>
      <c r="AA23" s="298"/>
      <c r="AB23" s="1296"/>
      <c r="AC23" s="172"/>
      <c r="AD23" s="1296"/>
      <c r="AE23" s="167"/>
      <c r="AF23" s="1297"/>
      <c r="AG23" s="172"/>
      <c r="AH23" s="1296"/>
      <c r="AI23" s="172"/>
      <c r="AJ23" s="172"/>
      <c r="AK23" s="172"/>
      <c r="AL23" s="172"/>
      <c r="AM23" s="172"/>
      <c r="AN23" s="172"/>
      <c r="AO23" s="172"/>
      <c r="AP23" s="172"/>
      <c r="AQ23" s="172"/>
      <c r="AR23" s="313"/>
      <c r="AS23" s="189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</row>
    <row r="24" spans="2:59" ht="16.5" thickBot="1">
      <c r="B24" s="73"/>
      <c r="C24" s="279" t="s">
        <v>312</v>
      </c>
      <c r="D24" s="84"/>
      <c r="E24" s="540" t="s">
        <v>186</v>
      </c>
      <c r="F24" s="194"/>
      <c r="G24" s="178"/>
      <c r="H24" s="429" t="s">
        <v>212</v>
      </c>
      <c r="I24" s="426">
        <v>0.2</v>
      </c>
      <c r="J24" s="504">
        <v>0.2</v>
      </c>
      <c r="K24" s="95" t="s">
        <v>664</v>
      </c>
      <c r="L24" s="781">
        <v>63.12</v>
      </c>
      <c r="M24" s="1146">
        <v>60</v>
      </c>
      <c r="N24" s="150"/>
      <c r="AA24" s="172"/>
      <c r="AB24" s="1296"/>
      <c r="AC24" s="172"/>
      <c r="AD24" s="1296"/>
      <c r="AE24" s="167"/>
      <c r="AF24" s="172"/>
      <c r="AG24" s="172"/>
      <c r="AH24" s="1296"/>
      <c r="AI24" s="172"/>
      <c r="AJ24" s="340"/>
      <c r="AK24" s="341"/>
      <c r="AL24" s="341"/>
      <c r="AM24" s="340"/>
      <c r="AN24" s="172"/>
      <c r="AO24" s="172"/>
      <c r="AP24" s="172"/>
      <c r="AQ24" s="313"/>
      <c r="AR24" s="313"/>
      <c r="AS24" s="313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</row>
    <row r="25" spans="2:59" ht="16.5" thickBot="1">
      <c r="B25" s="404" t="s">
        <v>11</v>
      </c>
      <c r="C25" s="407" t="s">
        <v>660</v>
      </c>
      <c r="D25" s="405">
        <v>120</v>
      </c>
      <c r="E25" s="457" t="s">
        <v>120</v>
      </c>
      <c r="F25" s="117" t="s">
        <v>121</v>
      </c>
      <c r="G25" s="225" t="s">
        <v>122</v>
      </c>
      <c r="H25" s="481" t="s">
        <v>90</v>
      </c>
      <c r="I25" s="475">
        <v>200</v>
      </c>
      <c r="J25" s="1688">
        <v>200</v>
      </c>
      <c r="K25" s="677"/>
      <c r="L25" s="758"/>
      <c r="M25" s="759"/>
      <c r="N25" s="150"/>
      <c r="AA25" s="172"/>
      <c r="AB25" s="1296"/>
      <c r="AC25" s="172"/>
      <c r="AD25" s="1296"/>
      <c r="AE25" s="172"/>
      <c r="AF25" s="1296"/>
      <c r="AG25" s="172"/>
      <c r="AH25" s="1296"/>
      <c r="AI25" s="172"/>
      <c r="AJ25" s="172"/>
      <c r="AK25" s="313"/>
      <c r="AL25" s="961"/>
      <c r="AM25" s="172"/>
      <c r="AN25" s="172"/>
      <c r="AO25" s="172"/>
      <c r="AP25" s="172"/>
      <c r="AQ25" s="313"/>
      <c r="AR25" s="313"/>
      <c r="AS25" s="313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</row>
    <row r="26" spans="2:59" ht="16.5" thickBot="1">
      <c r="B26" s="73"/>
      <c r="C26" s="1540"/>
      <c r="D26" s="84"/>
      <c r="E26" s="206" t="s">
        <v>103</v>
      </c>
      <c r="F26" s="205">
        <v>1</v>
      </c>
      <c r="G26" s="214">
        <v>1</v>
      </c>
      <c r="H26" s="678" t="s">
        <v>661</v>
      </c>
      <c r="I26" s="48"/>
      <c r="J26" s="48"/>
      <c r="K26" s="685" t="s">
        <v>291</v>
      </c>
      <c r="L26" s="479"/>
      <c r="M26" s="686"/>
      <c r="N26" s="150"/>
      <c r="AA26" s="172"/>
      <c r="AB26" s="1296"/>
      <c r="AC26" s="172"/>
      <c r="AD26" s="1296"/>
      <c r="AE26" s="172"/>
      <c r="AF26" s="1296"/>
      <c r="AG26" s="172"/>
      <c r="AH26" s="1296"/>
      <c r="AI26" s="172"/>
      <c r="AJ26" s="313"/>
      <c r="AK26" s="172"/>
      <c r="AL26" s="313"/>
      <c r="AM26" s="172"/>
      <c r="AN26" s="172"/>
      <c r="AO26" s="172"/>
      <c r="AP26" s="172"/>
      <c r="AQ26" s="313"/>
      <c r="AR26" s="313"/>
      <c r="AS26" s="313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</row>
    <row r="27" spans="2:59" ht="18.75" customHeight="1" thickBot="1">
      <c r="B27" s="73"/>
      <c r="C27" s="1540"/>
      <c r="D27" s="84"/>
      <c r="E27" s="433" t="s">
        <v>90</v>
      </c>
      <c r="F27" s="396">
        <v>66</v>
      </c>
      <c r="G27" s="483"/>
      <c r="H27" s="457" t="s">
        <v>120</v>
      </c>
      <c r="I27" s="117" t="s">
        <v>121</v>
      </c>
      <c r="J27" s="225" t="s">
        <v>122</v>
      </c>
      <c r="K27" s="116" t="s">
        <v>120</v>
      </c>
      <c r="L27" s="117" t="s">
        <v>121</v>
      </c>
      <c r="M27" s="308" t="s">
        <v>122</v>
      </c>
      <c r="N27" s="150"/>
      <c r="AA27" s="951"/>
      <c r="AB27" s="1296"/>
      <c r="AC27" s="172"/>
      <c r="AD27" s="1296"/>
      <c r="AE27" s="172"/>
      <c r="AF27" s="1296"/>
      <c r="AG27" s="172"/>
      <c r="AH27" s="1296"/>
      <c r="AI27" s="172"/>
      <c r="AJ27" s="313"/>
      <c r="AK27" s="172"/>
      <c r="AL27" s="313"/>
      <c r="AM27" s="172"/>
      <c r="AN27" s="172"/>
      <c r="AO27" s="172"/>
      <c r="AP27" s="172"/>
      <c r="AQ27" s="313"/>
      <c r="AR27" s="313"/>
      <c r="AS27" s="313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</row>
    <row r="28" spans="2:59" ht="14.25" customHeight="1">
      <c r="B28" s="73"/>
      <c r="C28" s="1540"/>
      <c r="D28" s="84"/>
      <c r="E28" s="429" t="s">
        <v>62</v>
      </c>
      <c r="F28" s="426">
        <v>10</v>
      </c>
      <c r="G28" s="439">
        <v>10</v>
      </c>
      <c r="H28" s="787" t="s">
        <v>662</v>
      </c>
      <c r="I28" s="1700">
        <v>120</v>
      </c>
      <c r="J28" s="1701">
        <v>120</v>
      </c>
      <c r="K28" s="1208" t="s">
        <v>290</v>
      </c>
      <c r="L28" s="1164">
        <f>D23</f>
        <v>35</v>
      </c>
      <c r="M28" s="1490">
        <f>D23</f>
        <v>35</v>
      </c>
      <c r="N28" s="150"/>
      <c r="AA28" s="343"/>
      <c r="AB28" s="1296"/>
      <c r="AC28" s="172"/>
      <c r="AD28" s="1067"/>
      <c r="AE28" s="172"/>
      <c r="AF28" s="1296"/>
      <c r="AG28" s="159"/>
      <c r="AH28" s="1296"/>
      <c r="AI28" s="172"/>
      <c r="AJ28" s="313"/>
      <c r="AK28" s="172"/>
      <c r="AL28" s="313"/>
      <c r="AM28" s="172"/>
      <c r="AN28" s="172"/>
      <c r="AO28" s="172"/>
      <c r="AP28" s="172"/>
      <c r="AQ28" s="313"/>
      <c r="AR28" s="962"/>
      <c r="AS28" s="313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</row>
    <row r="29" spans="2:59" ht="15" customHeight="1" thickBot="1">
      <c r="B29" s="67"/>
      <c r="C29" s="1541"/>
      <c r="D29" s="87"/>
      <c r="E29" s="337" t="s">
        <v>90</v>
      </c>
      <c r="F29" s="345">
        <v>150</v>
      </c>
      <c r="G29" s="320"/>
      <c r="H29" s="677"/>
      <c r="I29" s="758"/>
      <c r="J29" s="759"/>
      <c r="K29" s="677"/>
      <c r="L29" s="758"/>
      <c r="M29" s="759"/>
      <c r="N29" s="150"/>
      <c r="AA29" s="177"/>
      <c r="AB29" s="172"/>
      <c r="AC29" s="199"/>
      <c r="AD29" s="172"/>
      <c r="AE29" s="199"/>
      <c r="AF29" s="1296"/>
      <c r="AG29" s="170"/>
      <c r="AH29" s="1296"/>
      <c r="AI29" s="172"/>
      <c r="AJ29" s="313"/>
      <c r="AK29" s="172"/>
      <c r="AL29" s="313"/>
      <c r="AM29" s="172"/>
      <c r="AN29" s="172"/>
      <c r="AO29" s="172"/>
      <c r="AP29" s="172"/>
      <c r="AQ29" s="313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</row>
    <row r="30" spans="2:59" ht="13.5" customHeight="1" thickBot="1">
      <c r="C30" s="1542"/>
      <c r="N30" s="150"/>
      <c r="AA30" s="177"/>
      <c r="AB30" s="1296"/>
      <c r="AC30" s="199"/>
      <c r="AD30" s="172"/>
      <c r="AE30" s="199"/>
      <c r="AF30" s="1296"/>
      <c r="AG30" s="170"/>
      <c r="AH30" s="1296"/>
      <c r="AI30" s="172"/>
      <c r="AJ30" s="313"/>
      <c r="AK30" s="172"/>
      <c r="AL30" s="313"/>
      <c r="AM30" s="172"/>
      <c r="AN30" s="172"/>
      <c r="AO30" s="172"/>
      <c r="AP30" s="172"/>
      <c r="AQ30" s="313"/>
      <c r="AR30" s="18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</row>
    <row r="31" spans="2:59" ht="12.75" customHeight="1" thickBot="1">
      <c r="B31" s="35" t="s">
        <v>1</v>
      </c>
      <c r="C31" s="1543" t="s">
        <v>2</v>
      </c>
      <c r="D31" s="96" t="s">
        <v>3</v>
      </c>
      <c r="E31" s="102" t="s">
        <v>72</v>
      </c>
      <c r="F31" s="81"/>
      <c r="G31" s="81"/>
      <c r="H31" s="81"/>
      <c r="I31" s="81"/>
      <c r="J31" s="81"/>
      <c r="K31" s="81"/>
      <c r="L31" s="81"/>
      <c r="M31" s="64"/>
      <c r="N31" s="150"/>
      <c r="AA31" s="360"/>
      <c r="AB31" s="1299"/>
      <c r="AC31" s="199"/>
      <c r="AD31" s="172"/>
      <c r="AE31" s="199"/>
      <c r="AF31" s="172"/>
      <c r="AG31" s="170"/>
      <c r="AH31" s="1296"/>
      <c r="AI31" s="172"/>
      <c r="AJ31" s="172"/>
      <c r="AK31" s="172"/>
      <c r="AL31" s="172"/>
      <c r="AM31" s="172"/>
      <c r="AN31" s="172"/>
      <c r="AO31" s="172"/>
      <c r="AP31" s="172"/>
      <c r="AQ31" s="369"/>
      <c r="AR31" s="172"/>
      <c r="AS31" s="48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</row>
    <row r="32" spans="2:59" ht="13.5" customHeight="1" thickBot="1">
      <c r="B32" s="494" t="s">
        <v>4</v>
      </c>
      <c r="C32" s="1544"/>
      <c r="D32" s="495" t="s">
        <v>73</v>
      </c>
      <c r="E32" s="193" t="s">
        <v>230</v>
      </c>
      <c r="F32" s="194"/>
      <c r="G32" s="178"/>
      <c r="H32" s="455" t="s">
        <v>231</v>
      </c>
      <c r="I32" s="48"/>
      <c r="J32" s="48"/>
      <c r="K32" s="456" t="s">
        <v>232</v>
      </c>
      <c r="L32" s="48"/>
      <c r="M32" s="59"/>
      <c r="N32" s="150"/>
      <c r="AA32" s="360"/>
      <c r="AB32" s="1302"/>
      <c r="AC32" s="199"/>
      <c r="AD32" s="172"/>
      <c r="AE32" s="199"/>
      <c r="AF32" s="172"/>
      <c r="AG32" s="167"/>
      <c r="AH32" s="1296"/>
      <c r="AI32" s="172"/>
      <c r="AJ32" s="340"/>
      <c r="AK32" s="581"/>
      <c r="AL32" s="340"/>
      <c r="AM32" s="581"/>
      <c r="AN32" s="172"/>
      <c r="AO32" s="170"/>
      <c r="AP32" s="335"/>
      <c r="AQ32" s="264"/>
      <c r="AR32" s="340"/>
      <c r="AS32" s="341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</row>
    <row r="33" spans="1:59" ht="16.5" thickBot="1">
      <c r="B33" s="788" t="s">
        <v>301</v>
      </c>
      <c r="C33" s="1545"/>
      <c r="D33" s="453"/>
      <c r="E33" s="286" t="s">
        <v>120</v>
      </c>
      <c r="F33" s="260" t="s">
        <v>121</v>
      </c>
      <c r="G33" s="261" t="s">
        <v>122</v>
      </c>
      <c r="H33" s="493" t="s">
        <v>120</v>
      </c>
      <c r="I33" s="122" t="s">
        <v>121</v>
      </c>
      <c r="J33" s="222" t="s">
        <v>122</v>
      </c>
      <c r="K33" s="457" t="s">
        <v>120</v>
      </c>
      <c r="L33" s="117" t="s">
        <v>121</v>
      </c>
      <c r="M33" s="225" t="s">
        <v>122</v>
      </c>
      <c r="N33" s="150"/>
      <c r="AA33" s="177"/>
      <c r="AB33" s="172"/>
      <c r="AC33" s="199"/>
      <c r="AD33" s="1296"/>
      <c r="AE33" s="199"/>
      <c r="AF33" s="172"/>
      <c r="AG33" s="167"/>
      <c r="AH33" s="1296"/>
      <c r="AI33" s="167"/>
      <c r="AJ33" s="575"/>
      <c r="AK33" s="209"/>
      <c r="AL33" s="958"/>
      <c r="AM33" s="963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</row>
    <row r="34" spans="1:59" ht="15" customHeight="1" thickBot="1">
      <c r="B34" s="102"/>
      <c r="C34" s="745" t="s">
        <v>194</v>
      </c>
      <c r="D34" s="64"/>
      <c r="E34" s="121" t="s">
        <v>523</v>
      </c>
      <c r="F34" s="211">
        <v>20</v>
      </c>
      <c r="G34" s="227">
        <v>20</v>
      </c>
      <c r="H34" s="121" t="s">
        <v>189</v>
      </c>
      <c r="I34" s="682">
        <v>134.93700000000001</v>
      </c>
      <c r="J34" s="218">
        <v>94.6</v>
      </c>
      <c r="K34" s="449" t="s">
        <v>105</v>
      </c>
      <c r="L34" s="208">
        <v>2.4500000000000002</v>
      </c>
      <c r="M34" s="218">
        <v>2.4500000000000002</v>
      </c>
      <c r="N34" s="172"/>
      <c r="O34" s="1218" t="s">
        <v>465</v>
      </c>
      <c r="P34" s="1219"/>
      <c r="Q34" s="1219"/>
      <c r="R34" s="456"/>
      <c r="S34" s="48"/>
      <c r="T34" s="48"/>
      <c r="U34" s="48"/>
      <c r="V34" s="48"/>
      <c r="W34" s="48"/>
      <c r="X34" s="48"/>
      <c r="Y34" s="59"/>
      <c r="AA34" s="360"/>
      <c r="AB34" s="172"/>
      <c r="AC34" s="167"/>
      <c r="AD34" s="172"/>
      <c r="AE34" s="199"/>
      <c r="AF34" s="172"/>
      <c r="AG34" s="167"/>
      <c r="AH34" s="1296"/>
      <c r="AI34" s="167"/>
      <c r="AJ34" s="964"/>
      <c r="AK34" s="965"/>
      <c r="AL34" s="298"/>
      <c r="AM34" s="954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</row>
    <row r="35" spans="1:59" ht="13.5" customHeight="1" thickBot="1">
      <c r="B35" s="698" t="s">
        <v>164</v>
      </c>
      <c r="C35" s="446" t="s">
        <v>230</v>
      </c>
      <c r="D35" s="1687">
        <v>250</v>
      </c>
      <c r="E35" s="429" t="s">
        <v>80</v>
      </c>
      <c r="F35" s="474">
        <v>12.5</v>
      </c>
      <c r="G35" s="445">
        <v>10</v>
      </c>
      <c r="H35" s="429" t="s">
        <v>87</v>
      </c>
      <c r="I35" s="426">
        <v>13</v>
      </c>
      <c r="J35" s="439">
        <v>13</v>
      </c>
      <c r="K35" s="442" t="s">
        <v>112</v>
      </c>
      <c r="L35" s="469">
        <v>1</v>
      </c>
      <c r="M35" s="427">
        <v>1</v>
      </c>
      <c r="N35" s="150"/>
      <c r="O35" s="1220" t="s">
        <v>120</v>
      </c>
      <c r="P35" s="1249" t="s">
        <v>121</v>
      </c>
      <c r="Q35" s="1250" t="s">
        <v>122</v>
      </c>
      <c r="R35" s="81"/>
      <c r="S35" s="696" t="s">
        <v>120</v>
      </c>
      <c r="T35" s="696" t="s">
        <v>121</v>
      </c>
      <c r="U35" s="1223" t="s">
        <v>122</v>
      </c>
      <c r="V35" s="81"/>
      <c r="W35" s="696" t="s">
        <v>120</v>
      </c>
      <c r="X35" s="696" t="s">
        <v>121</v>
      </c>
      <c r="Y35" s="1223" t="s">
        <v>122</v>
      </c>
      <c r="AA35" s="360"/>
      <c r="AB35" s="172"/>
      <c r="AC35" s="199"/>
      <c r="AD35" s="172"/>
      <c r="AE35" s="199"/>
      <c r="AF35" s="172"/>
      <c r="AG35" s="167"/>
      <c r="AH35" s="1296"/>
      <c r="AI35" s="167"/>
      <c r="AJ35" s="509"/>
      <c r="AK35" s="228"/>
      <c r="AL35" s="298"/>
      <c r="AM35" s="954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</row>
    <row r="36" spans="1:59">
      <c r="B36" s="700" t="s">
        <v>233</v>
      </c>
      <c r="C36" s="446" t="s">
        <v>234</v>
      </c>
      <c r="D36" s="782" t="s">
        <v>536</v>
      </c>
      <c r="E36" s="429" t="s">
        <v>282</v>
      </c>
      <c r="F36" s="474">
        <v>12</v>
      </c>
      <c r="G36" s="445">
        <v>10</v>
      </c>
      <c r="H36" s="429" t="s">
        <v>282</v>
      </c>
      <c r="I36" s="426">
        <v>7.5730000000000004</v>
      </c>
      <c r="J36" s="439">
        <v>6.8</v>
      </c>
      <c r="K36" s="442" t="s">
        <v>287</v>
      </c>
      <c r="L36" s="426">
        <v>0.69</v>
      </c>
      <c r="M36" s="439">
        <v>0.69</v>
      </c>
      <c r="N36" s="150"/>
      <c r="O36" s="1224" t="s">
        <v>210</v>
      </c>
      <c r="P36" s="1251">
        <f>D43</f>
        <v>60</v>
      </c>
      <c r="Q36" s="1304">
        <f>D43</f>
        <v>60</v>
      </c>
      <c r="R36" s="1286"/>
      <c r="S36" s="1493" t="s">
        <v>59</v>
      </c>
      <c r="T36" s="1253">
        <f>F51</f>
        <v>10.34</v>
      </c>
      <c r="U36" s="1317">
        <f>G51</f>
        <v>10</v>
      </c>
      <c r="V36" s="11"/>
      <c r="W36" s="1252" t="s">
        <v>460</v>
      </c>
      <c r="X36" s="1252"/>
      <c r="Y36" s="1386"/>
      <c r="AA36" s="360"/>
      <c r="AB36" s="1298"/>
      <c r="AC36" s="199"/>
      <c r="AD36" s="172"/>
      <c r="AE36" s="199"/>
      <c r="AF36" s="172"/>
      <c r="AG36" s="167"/>
      <c r="AH36" s="1296"/>
      <c r="AI36" s="167"/>
      <c r="AJ36" s="166"/>
      <c r="AK36" s="228"/>
      <c r="AL36" s="298"/>
      <c r="AM36" s="954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</row>
    <row r="37" spans="1:59">
      <c r="B37" s="1697" t="s">
        <v>261</v>
      </c>
      <c r="C37" s="486" t="s">
        <v>678</v>
      </c>
      <c r="D37" s="490">
        <v>60</v>
      </c>
      <c r="E37" s="429" t="s">
        <v>91</v>
      </c>
      <c r="F37" s="474">
        <v>5</v>
      </c>
      <c r="G37" s="445">
        <v>5</v>
      </c>
      <c r="H37" s="462" t="s">
        <v>235</v>
      </c>
      <c r="I37" s="443">
        <v>2.2999999999999998</v>
      </c>
      <c r="J37" s="444">
        <v>2.2000000000000002</v>
      </c>
      <c r="K37" s="442" t="s">
        <v>90</v>
      </c>
      <c r="L37" s="443">
        <v>6.9</v>
      </c>
      <c r="M37" s="444">
        <v>6.9</v>
      </c>
      <c r="N37" s="150"/>
      <c r="O37" s="1228" t="s">
        <v>209</v>
      </c>
      <c r="P37" s="1253">
        <f>F50+D42+I35</f>
        <v>103</v>
      </c>
      <c r="Q37" s="1323">
        <f>D42+G50+J35</f>
        <v>103</v>
      </c>
      <c r="R37" s="1286"/>
      <c r="S37" s="1493" t="s">
        <v>79</v>
      </c>
      <c r="T37" s="1253">
        <f>L34</f>
        <v>2.4500000000000002</v>
      </c>
      <c r="U37" s="1304">
        <f>M34</f>
        <v>2.4500000000000002</v>
      </c>
      <c r="V37" s="11"/>
      <c r="W37" s="1231" t="s">
        <v>112</v>
      </c>
      <c r="X37" s="1226">
        <f>L35+L46</f>
        <v>4.5999999999999996</v>
      </c>
      <c r="Y37" s="1324">
        <f>M35+M46</f>
        <v>4.5999999999999996</v>
      </c>
      <c r="AA37" s="360"/>
      <c r="AB37" s="172"/>
      <c r="AC37" s="353"/>
      <c r="AD37" s="1296"/>
      <c r="AE37" s="199"/>
      <c r="AF37" s="1296"/>
      <c r="AG37" s="167"/>
      <c r="AH37" s="1296"/>
      <c r="AI37" s="167"/>
      <c r="AJ37" s="509"/>
      <c r="AK37" s="235"/>
      <c r="AL37" s="298"/>
      <c r="AM37" s="954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</row>
    <row r="38" spans="1:59">
      <c r="B38" s="281"/>
      <c r="C38" s="1023" t="s">
        <v>659</v>
      </c>
      <c r="D38" s="570"/>
      <c r="E38" s="429" t="s">
        <v>283</v>
      </c>
      <c r="F38" s="466">
        <v>0.01</v>
      </c>
      <c r="G38" s="467">
        <v>0.01</v>
      </c>
      <c r="H38" s="431" t="s">
        <v>89</v>
      </c>
      <c r="I38" s="464">
        <v>8.8000000000000007</v>
      </c>
      <c r="J38" s="441">
        <v>8.8000000000000007</v>
      </c>
      <c r="K38" s="442" t="s">
        <v>288</v>
      </c>
      <c r="L38" s="426">
        <v>2.0000000000000001E-4</v>
      </c>
      <c r="M38" s="439">
        <v>2.0000000000000001E-4</v>
      </c>
      <c r="N38" s="150"/>
      <c r="O38" s="1228" t="s">
        <v>88</v>
      </c>
      <c r="P38" s="1253">
        <f>L36+L50</f>
        <v>1.29</v>
      </c>
      <c r="Q38" s="1304">
        <f>M36+M50</f>
        <v>1.29</v>
      </c>
      <c r="R38" s="11"/>
      <c r="S38" s="1233" t="s">
        <v>91</v>
      </c>
      <c r="T38" s="1251">
        <f>F37+F52+L41+I46</f>
        <v>18.8</v>
      </c>
      <c r="U38" s="1304">
        <f>G37+J46+M41+G52</f>
        <v>18.799999999999997</v>
      </c>
      <c r="V38" s="11"/>
      <c r="W38" s="1722" t="s">
        <v>204</v>
      </c>
      <c r="X38" s="6">
        <f>L44</f>
        <v>85.2</v>
      </c>
      <c r="Y38" s="1291">
        <f>M44</f>
        <v>68.400000000000006</v>
      </c>
      <c r="AA38" s="360"/>
      <c r="AB38" s="172"/>
      <c r="AC38" s="199"/>
      <c r="AD38" s="172"/>
      <c r="AE38" s="199"/>
      <c r="AF38" s="1296"/>
      <c r="AG38" s="167"/>
      <c r="AH38" s="1296"/>
      <c r="AI38" s="167"/>
      <c r="AJ38" s="509"/>
      <c r="AK38" s="235"/>
      <c r="AL38" s="298"/>
      <c r="AM38" s="954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</row>
    <row r="39" spans="1:59">
      <c r="B39" s="1715" t="s">
        <v>665</v>
      </c>
      <c r="C39" s="486" t="s">
        <v>158</v>
      </c>
      <c r="D39" s="490" t="s">
        <v>671</v>
      </c>
      <c r="E39" s="468" t="s">
        <v>92</v>
      </c>
      <c r="F39" s="466">
        <v>1.5</v>
      </c>
      <c r="G39" s="467">
        <v>1.5</v>
      </c>
      <c r="H39" s="429" t="s">
        <v>284</v>
      </c>
      <c r="I39" s="469" t="s">
        <v>535</v>
      </c>
      <c r="J39" s="439">
        <v>4.4000000000000004</v>
      </c>
      <c r="K39" s="442" t="s">
        <v>92</v>
      </c>
      <c r="L39" s="469">
        <v>0.1</v>
      </c>
      <c r="M39" s="439">
        <v>0.1</v>
      </c>
      <c r="N39" s="150"/>
      <c r="O39" s="1228" t="s">
        <v>523</v>
      </c>
      <c r="P39" s="1253">
        <f>F34</f>
        <v>20</v>
      </c>
      <c r="Q39" s="1304">
        <f>G34</f>
        <v>20</v>
      </c>
      <c r="R39" s="11"/>
      <c r="S39" s="403" t="s">
        <v>98</v>
      </c>
      <c r="T39" s="1253">
        <f>I41+L45</f>
        <v>12.4</v>
      </c>
      <c r="U39" s="1304">
        <f>J41+M45</f>
        <v>12.4</v>
      </c>
      <c r="V39" s="11"/>
      <c r="W39" s="1234" t="s">
        <v>207</v>
      </c>
      <c r="X39" s="1253">
        <f>I37</f>
        <v>2.2999999999999998</v>
      </c>
      <c r="Y39" s="1324">
        <f>J37</f>
        <v>2.2000000000000002</v>
      </c>
      <c r="AA39" s="360"/>
      <c r="AB39" s="1297"/>
      <c r="AC39" s="350"/>
      <c r="AD39" s="172"/>
      <c r="AE39" s="199"/>
      <c r="AF39" s="1296"/>
      <c r="AG39" s="167"/>
      <c r="AH39" s="1296"/>
      <c r="AI39" s="170"/>
      <c r="AJ39" s="171"/>
      <c r="AK39" s="209"/>
      <c r="AL39" s="298"/>
      <c r="AM39" s="954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</row>
    <row r="40" spans="1:59">
      <c r="B40" s="1702" t="s">
        <v>679</v>
      </c>
      <c r="C40" s="276" t="s">
        <v>680</v>
      </c>
      <c r="D40" s="649"/>
      <c r="E40" s="429" t="s">
        <v>90</v>
      </c>
      <c r="F40" s="426">
        <v>250</v>
      </c>
      <c r="G40" s="439">
        <v>250</v>
      </c>
      <c r="H40" s="1726" t="s">
        <v>116</v>
      </c>
      <c r="I40" s="464">
        <v>13.2</v>
      </c>
      <c r="J40" s="441">
        <v>13.2</v>
      </c>
      <c r="K40" s="442" t="s">
        <v>282</v>
      </c>
      <c r="L40" s="426">
        <v>2.38</v>
      </c>
      <c r="M40" s="439">
        <v>2</v>
      </c>
      <c r="N40" s="150"/>
      <c r="O40" s="429" t="s">
        <v>56</v>
      </c>
      <c r="P40" s="1254">
        <f>I45</f>
        <v>140.4</v>
      </c>
      <c r="Q40" s="1326">
        <f>J45</f>
        <v>105.6</v>
      </c>
      <c r="R40" s="11"/>
      <c r="S40" s="1232" t="s">
        <v>332</v>
      </c>
      <c r="T40" s="1367">
        <v>0.09</v>
      </c>
      <c r="U40" s="1326">
        <f>J39</f>
        <v>4.4000000000000004</v>
      </c>
      <c r="V40" s="11"/>
      <c r="W40" s="1234" t="s">
        <v>95</v>
      </c>
      <c r="X40" s="1253">
        <f>F36+I36+L40+L48</f>
        <v>24.952999999999999</v>
      </c>
      <c r="Y40" s="1364">
        <f>G36+J36+M40+M48</f>
        <v>21.2</v>
      </c>
      <c r="AA40" s="360"/>
      <c r="AB40" s="172"/>
      <c r="AC40" s="948"/>
      <c r="AD40" s="1296"/>
      <c r="AE40" s="199"/>
      <c r="AF40" s="172"/>
      <c r="AG40" s="202"/>
      <c r="AH40" s="1296"/>
      <c r="AI40" s="170"/>
      <c r="AJ40" s="171"/>
      <c r="AK40" s="209"/>
      <c r="AL40" s="298"/>
      <c r="AM40" s="954"/>
      <c r="AN40" s="172"/>
      <c r="AO40" s="172"/>
      <c r="AP40" s="172"/>
      <c r="AQ40" s="172"/>
      <c r="AR40" s="172"/>
      <c r="AS40" s="172"/>
      <c r="AT40" s="172"/>
      <c r="AU40" s="172"/>
      <c r="AV40" s="199"/>
      <c r="AW40" s="183"/>
      <c r="AX40" s="172"/>
      <c r="AY40" s="172"/>
      <c r="AZ40" s="172"/>
      <c r="BA40" s="172"/>
      <c r="BB40" s="172"/>
      <c r="BC40" s="172"/>
      <c r="BD40" s="172"/>
      <c r="BE40" s="11"/>
      <c r="BF40" s="11"/>
      <c r="BG40" s="11"/>
    </row>
    <row r="41" spans="1:59" ht="16.5" thickBot="1">
      <c r="B41" s="700" t="s">
        <v>8</v>
      </c>
      <c r="C41" s="446" t="s">
        <v>190</v>
      </c>
      <c r="D41" s="782">
        <v>200</v>
      </c>
      <c r="E41" s="517" t="s">
        <v>94</v>
      </c>
      <c r="F41" s="464">
        <v>7.0679999999999996</v>
      </c>
      <c r="G41" s="541">
        <v>6</v>
      </c>
      <c r="H41" s="429" t="s">
        <v>98</v>
      </c>
      <c r="I41" s="426">
        <v>10</v>
      </c>
      <c r="J41" s="439">
        <v>10</v>
      </c>
      <c r="K41" s="529" t="s">
        <v>91</v>
      </c>
      <c r="L41" s="464">
        <v>0.2</v>
      </c>
      <c r="M41" s="441">
        <v>0.2</v>
      </c>
      <c r="N41" s="150"/>
      <c r="O41" s="1228" t="s">
        <v>211</v>
      </c>
      <c r="P41" s="1247">
        <f>X43</f>
        <v>202.15300000000002</v>
      </c>
      <c r="Q41" s="1326">
        <f>Y43</f>
        <v>167.9</v>
      </c>
      <c r="R41" s="11"/>
      <c r="S41" s="407" t="s">
        <v>62</v>
      </c>
      <c r="T41" s="1368">
        <f>F46+L51</f>
        <v>10.9</v>
      </c>
      <c r="U41" s="1304">
        <f>G46+M51</f>
        <v>10.9</v>
      </c>
      <c r="V41" s="11"/>
      <c r="W41" s="1234" t="s">
        <v>80</v>
      </c>
      <c r="X41" s="1253">
        <f>F35+L47</f>
        <v>14.3</v>
      </c>
      <c r="Y41" s="1324">
        <f>G35+M47</f>
        <v>11.5</v>
      </c>
      <c r="AA41" s="360"/>
      <c r="AB41" s="1300"/>
      <c r="AC41" s="199"/>
      <c r="AD41" s="172"/>
      <c r="AE41" s="199"/>
      <c r="AF41" s="1296"/>
      <c r="AG41" s="172"/>
      <c r="AH41" s="1296"/>
      <c r="AI41" s="167"/>
      <c r="AJ41" s="313"/>
      <c r="AK41" s="957"/>
      <c r="AL41" s="958"/>
      <c r="AM41" s="954"/>
      <c r="AN41" s="172"/>
      <c r="AO41" s="172"/>
      <c r="AP41" s="172"/>
      <c r="AQ41" s="172"/>
      <c r="AR41" s="172"/>
      <c r="AS41" s="372"/>
      <c r="AT41" s="172"/>
      <c r="AU41" s="482"/>
      <c r="AV41" s="172"/>
      <c r="AW41" s="172"/>
      <c r="AX41" s="172"/>
      <c r="AY41" s="172"/>
      <c r="AZ41" s="172"/>
      <c r="BA41" s="172"/>
      <c r="BB41" s="172"/>
      <c r="BC41" s="172"/>
      <c r="BD41" s="172"/>
      <c r="BE41" s="11"/>
      <c r="BF41" s="11"/>
      <c r="BG41" s="11"/>
    </row>
    <row r="42" spans="1:59" ht="16.5" thickBot="1">
      <c r="B42" s="700" t="s">
        <v>9</v>
      </c>
      <c r="C42" s="446" t="s">
        <v>10</v>
      </c>
      <c r="D42" s="782">
        <v>60</v>
      </c>
      <c r="E42" s="1147" t="s">
        <v>156</v>
      </c>
      <c r="F42" s="194"/>
      <c r="G42" s="178"/>
      <c r="H42" s="431" t="s">
        <v>65</v>
      </c>
      <c r="I42" s="464">
        <v>0.9</v>
      </c>
      <c r="J42" s="541">
        <v>0.9</v>
      </c>
      <c r="K42" s="527" t="s">
        <v>674</v>
      </c>
      <c r="L42" s="48"/>
      <c r="M42" s="59"/>
      <c r="N42" s="150"/>
      <c r="O42" s="1267" t="s">
        <v>682</v>
      </c>
      <c r="P42" s="1226">
        <f>I53</f>
        <v>149</v>
      </c>
      <c r="Q42" s="1304">
        <f>D47</f>
        <v>105</v>
      </c>
      <c r="R42" s="11"/>
      <c r="S42" s="403" t="s">
        <v>467</v>
      </c>
      <c r="T42" s="1253">
        <f>F44</f>
        <v>3.6</v>
      </c>
      <c r="U42" s="1304">
        <f>G44</f>
        <v>3.6</v>
      </c>
      <c r="V42" s="11"/>
      <c r="W42" s="554" t="s">
        <v>243</v>
      </c>
      <c r="X42" s="1721">
        <f>I50</f>
        <v>70.8</v>
      </c>
      <c r="Y42" s="1295">
        <f>J50</f>
        <v>60</v>
      </c>
      <c r="AA42" s="360"/>
      <c r="AB42" s="1297"/>
      <c r="AC42" s="199"/>
      <c r="AD42" s="1296"/>
      <c r="AE42" s="199"/>
      <c r="AF42" s="172"/>
      <c r="AG42" s="172"/>
      <c r="AH42" s="1296"/>
      <c r="AI42" s="167"/>
      <c r="AJ42" s="313"/>
      <c r="AK42" s="957"/>
      <c r="AL42" s="298"/>
      <c r="AM42" s="954"/>
      <c r="AN42" s="172"/>
      <c r="AO42" s="172"/>
      <c r="AP42" s="172"/>
      <c r="AQ42" s="172"/>
      <c r="AR42" s="172"/>
      <c r="AS42" s="370"/>
      <c r="AT42" s="340"/>
      <c r="AU42" s="341"/>
      <c r="AV42" s="370"/>
      <c r="AW42" s="340"/>
      <c r="AX42" s="341"/>
      <c r="AY42" s="172"/>
      <c r="AZ42" s="172"/>
      <c r="BA42" s="172"/>
      <c r="BB42" s="172"/>
      <c r="BC42" s="172"/>
      <c r="BD42" s="172"/>
      <c r="BE42" s="11"/>
      <c r="BF42" s="11"/>
      <c r="BG42" s="11"/>
    </row>
    <row r="43" spans="1:59" ht="16.5" thickBot="1">
      <c r="B43" s="721" t="s">
        <v>9</v>
      </c>
      <c r="C43" s="533" t="s">
        <v>311</v>
      </c>
      <c r="D43" s="785">
        <v>60</v>
      </c>
      <c r="E43" s="528" t="s">
        <v>120</v>
      </c>
      <c r="F43" s="117" t="s">
        <v>121</v>
      </c>
      <c r="G43" s="225" t="s">
        <v>122</v>
      </c>
      <c r="H43" s="455" t="s">
        <v>158</v>
      </c>
      <c r="I43" s="48"/>
      <c r="J43" s="59"/>
      <c r="K43" s="683" t="s">
        <v>120</v>
      </c>
      <c r="L43" s="123" t="s">
        <v>121</v>
      </c>
      <c r="M43" s="537" t="s">
        <v>122</v>
      </c>
      <c r="N43" s="150"/>
      <c r="O43" s="1267" t="s">
        <v>208</v>
      </c>
      <c r="P43" s="1226">
        <f>D41</f>
        <v>200</v>
      </c>
      <c r="Q43" s="1304">
        <f>D41</f>
        <v>200</v>
      </c>
      <c r="R43" s="11"/>
      <c r="S43" s="403" t="s">
        <v>65</v>
      </c>
      <c r="T43" s="1253">
        <f>F39+I42+L39</f>
        <v>2.5</v>
      </c>
      <c r="U43" s="1304">
        <f>G39+J42+M39</f>
        <v>2.5</v>
      </c>
      <c r="V43" s="11"/>
      <c r="W43" s="1239" t="s">
        <v>462</v>
      </c>
      <c r="X43" s="1255">
        <f>SUM(X37:X42)</f>
        <v>202.15300000000002</v>
      </c>
      <c r="Y43" s="1241">
        <f>SUM(Y37:Y42)</f>
        <v>167.9</v>
      </c>
      <c r="AA43" s="364"/>
      <c r="AB43" s="1296"/>
      <c r="AC43" s="199"/>
      <c r="AD43" s="172"/>
      <c r="AE43" s="199"/>
      <c r="AF43" s="1296"/>
      <c r="AG43" s="172"/>
      <c r="AH43" s="1296"/>
      <c r="AI43" s="173"/>
      <c r="AJ43" s="313"/>
      <c r="AK43" s="957"/>
      <c r="AL43" s="298"/>
      <c r="AM43" s="954"/>
      <c r="AN43" s="172"/>
      <c r="AO43" s="172"/>
      <c r="AP43" s="172"/>
      <c r="AQ43" s="172"/>
      <c r="AR43" s="172"/>
      <c r="AS43" s="172"/>
      <c r="AT43" s="172"/>
      <c r="AU43" s="172"/>
      <c r="AV43" s="173"/>
      <c r="AW43" s="174"/>
      <c r="AX43" s="233"/>
      <c r="AY43" s="172"/>
      <c r="AZ43" s="172"/>
      <c r="BA43" s="172"/>
      <c r="BB43" s="172"/>
      <c r="BC43" s="172"/>
      <c r="BD43" s="172"/>
      <c r="BE43" s="11"/>
      <c r="BF43" s="11"/>
      <c r="BG43" s="11"/>
    </row>
    <row r="44" spans="1:59" ht="16.5" thickBot="1">
      <c r="A44" s="150"/>
      <c r="B44" s="687"/>
      <c r="C44" s="1629" t="s">
        <v>195</v>
      </c>
      <c r="D44" s="1686"/>
      <c r="E44" s="210" t="s">
        <v>156</v>
      </c>
      <c r="F44" s="217">
        <v>3.6</v>
      </c>
      <c r="G44" s="220">
        <v>3.6</v>
      </c>
      <c r="H44" s="684" t="s">
        <v>120</v>
      </c>
      <c r="I44" s="436" t="s">
        <v>121</v>
      </c>
      <c r="J44" s="437" t="s">
        <v>122</v>
      </c>
      <c r="K44" s="449" t="s">
        <v>217</v>
      </c>
      <c r="L44" s="211">
        <v>85.2</v>
      </c>
      <c r="M44" s="525">
        <v>68.400000000000006</v>
      </c>
      <c r="N44" s="172"/>
      <c r="O44" s="429" t="s">
        <v>94</v>
      </c>
      <c r="P44" s="1253">
        <f>F41</f>
        <v>7.0679999999999996</v>
      </c>
      <c r="Q44" s="1304">
        <f>G41</f>
        <v>6</v>
      </c>
      <c r="R44" s="11"/>
      <c r="S44" s="1236" t="s">
        <v>286</v>
      </c>
      <c r="T44" s="1253">
        <f>T45+T46</f>
        <v>6.9000000000000006E-2</v>
      </c>
      <c r="U44" s="1304">
        <f>U45+U46</f>
        <v>6.9000000000000006E-2</v>
      </c>
      <c r="V44" s="11"/>
      <c r="AA44" s="199"/>
      <c r="AB44" s="1297"/>
      <c r="AC44" s="199"/>
      <c r="AD44" s="1296"/>
      <c r="AE44" s="199"/>
      <c r="AF44" s="172"/>
      <c r="AG44" s="167"/>
      <c r="AH44" s="172"/>
      <c r="AI44" s="167"/>
      <c r="AJ44" s="313"/>
      <c r="AK44" s="957"/>
      <c r="AL44" s="298"/>
      <c r="AM44" s="954"/>
      <c r="AN44" s="172"/>
      <c r="AO44" s="172"/>
      <c r="AP44" s="172"/>
      <c r="AQ44" s="172"/>
      <c r="AR44" s="172"/>
      <c r="AS44" s="172"/>
      <c r="AT44" s="172"/>
      <c r="AU44" s="172"/>
      <c r="AV44" s="170"/>
      <c r="AW44" s="171"/>
      <c r="AX44" s="233"/>
      <c r="AY44" s="172"/>
      <c r="AZ44" s="172"/>
      <c r="BA44" s="172"/>
      <c r="BB44" s="172"/>
      <c r="BC44" s="172"/>
      <c r="BD44" s="172"/>
      <c r="BE44" s="11"/>
      <c r="BF44" s="11"/>
      <c r="BG44" s="11"/>
    </row>
    <row r="45" spans="1:59" ht="15.75">
      <c r="B45" s="660" t="s">
        <v>157</v>
      </c>
      <c r="C45" s="446" t="s">
        <v>156</v>
      </c>
      <c r="D45" s="492">
        <v>200</v>
      </c>
      <c r="E45" s="318" t="s">
        <v>71</v>
      </c>
      <c r="F45" s="396">
        <v>200</v>
      </c>
      <c r="G45" s="398">
        <v>200</v>
      </c>
      <c r="H45" s="121" t="s">
        <v>56</v>
      </c>
      <c r="I45" s="477">
        <v>140.4</v>
      </c>
      <c r="J45" s="478">
        <v>105.6</v>
      </c>
      <c r="K45" s="442" t="s">
        <v>98</v>
      </c>
      <c r="L45" s="443">
        <v>2.4</v>
      </c>
      <c r="M45" s="444">
        <v>2.4</v>
      </c>
      <c r="N45" s="150"/>
      <c r="O45" s="1228" t="s">
        <v>468</v>
      </c>
      <c r="P45" s="1256">
        <f>I34</f>
        <v>134.93700000000001</v>
      </c>
      <c r="Q45" s="1304">
        <f>J34</f>
        <v>94.6</v>
      </c>
      <c r="R45" s="11"/>
      <c r="S45" s="1149" t="s">
        <v>283</v>
      </c>
      <c r="T45" s="1257">
        <f>F38+L38+L49</f>
        <v>1.4999999999999999E-2</v>
      </c>
      <c r="U45" s="1360">
        <f>G38+M38+M49</f>
        <v>1.4999999999999999E-2</v>
      </c>
      <c r="V45" s="11"/>
      <c r="W45" s="407" t="s">
        <v>90</v>
      </c>
      <c r="X45" s="389">
        <f>F40+F47+L37+L53</f>
        <v>278.64599999999996</v>
      </c>
      <c r="Y45" s="1329">
        <f>G40+M37+G47+M53</f>
        <v>278.64599999999996</v>
      </c>
      <c r="AA45" s="199"/>
      <c r="AB45" s="1559"/>
      <c r="AC45" s="189"/>
      <c r="AD45" s="1296"/>
      <c r="AE45" s="173"/>
      <c r="AF45" s="172"/>
      <c r="AG45" s="172"/>
      <c r="AH45" s="1296"/>
      <c r="AI45" s="173"/>
      <c r="AJ45" s="313"/>
      <c r="AK45" s="957"/>
      <c r="AL45" s="298"/>
      <c r="AM45" s="954"/>
      <c r="AN45" s="172"/>
      <c r="AO45" s="172"/>
      <c r="AP45" s="172"/>
      <c r="AQ45" s="172"/>
      <c r="AR45" s="172"/>
      <c r="AS45" s="172"/>
      <c r="AT45" s="172"/>
      <c r="AU45" s="172"/>
      <c r="AV45" s="167"/>
      <c r="AW45" s="166"/>
      <c r="AX45" s="235"/>
      <c r="AY45" s="172"/>
      <c r="AZ45" s="172"/>
      <c r="BA45" s="172"/>
      <c r="BB45" s="172"/>
      <c r="BC45" s="172"/>
      <c r="BD45" s="172"/>
      <c r="BE45" s="11"/>
      <c r="BF45" s="11"/>
      <c r="BG45" s="11"/>
    </row>
    <row r="46" spans="1:59" ht="16.5" thickBot="1">
      <c r="B46" s="644" t="s">
        <v>193</v>
      </c>
      <c r="C46" s="645" t="s">
        <v>191</v>
      </c>
      <c r="D46" s="1178">
        <v>50</v>
      </c>
      <c r="E46" s="316" t="s">
        <v>62</v>
      </c>
      <c r="F46" s="283">
        <v>9.1</v>
      </c>
      <c r="G46" s="284">
        <v>9.1</v>
      </c>
      <c r="H46" s="317" t="s">
        <v>153</v>
      </c>
      <c r="I46" s="426">
        <v>3.6</v>
      </c>
      <c r="J46" s="439">
        <v>3.6</v>
      </c>
      <c r="K46" s="442" t="s">
        <v>675</v>
      </c>
      <c r="L46" s="426">
        <v>3.6</v>
      </c>
      <c r="M46" s="439">
        <v>3.6</v>
      </c>
      <c r="N46" s="150"/>
      <c r="O46" s="1271" t="s">
        <v>71</v>
      </c>
      <c r="P46" s="1272">
        <f>F45+I38+I47</f>
        <v>228</v>
      </c>
      <c r="Q46" s="1387">
        <f>J38+J47+G45</f>
        <v>226.8</v>
      </c>
      <c r="R46" s="38"/>
      <c r="S46" s="1242" t="s">
        <v>463</v>
      </c>
      <c r="T46" s="1243">
        <f>L52</f>
        <v>5.3999999999999999E-2</v>
      </c>
      <c r="U46" s="1244">
        <f>M52</f>
        <v>5.3999999999999999E-2</v>
      </c>
      <c r="V46" s="38"/>
      <c r="W46" s="38"/>
      <c r="X46" s="38"/>
      <c r="Y46" s="87"/>
      <c r="AA46" s="172"/>
      <c r="AB46" s="1296"/>
      <c r="AC46" s="199"/>
      <c r="AD46" s="1296"/>
      <c r="AE46" s="172"/>
      <c r="AF46" s="1296"/>
      <c r="AG46" s="167"/>
      <c r="AH46" s="1297"/>
      <c r="AI46" s="167"/>
      <c r="AJ46" s="313"/>
      <c r="AK46" s="957"/>
      <c r="AL46" s="298"/>
      <c r="AM46" s="954"/>
      <c r="AN46" s="172"/>
      <c r="AO46" s="172"/>
      <c r="AP46" s="172"/>
      <c r="AQ46" s="172"/>
      <c r="AR46" s="172"/>
      <c r="AS46" s="172"/>
      <c r="AT46" s="172"/>
      <c r="AU46" s="172"/>
      <c r="AV46" s="170"/>
      <c r="AW46" s="171"/>
      <c r="AX46" s="172"/>
      <c r="AY46" s="172"/>
      <c r="AZ46" s="172"/>
      <c r="BA46" s="172"/>
      <c r="BB46" s="172"/>
      <c r="BC46" s="172"/>
      <c r="BD46" s="172"/>
      <c r="BE46" s="11"/>
      <c r="BF46" s="11"/>
      <c r="BG46" s="11"/>
    </row>
    <row r="47" spans="1:59" ht="16.5" thickBot="1">
      <c r="B47" s="404" t="s">
        <v>11</v>
      </c>
      <c r="C47" s="407" t="s">
        <v>681</v>
      </c>
      <c r="D47" s="405">
        <v>105</v>
      </c>
      <c r="E47" s="316" t="s">
        <v>90</v>
      </c>
      <c r="F47" s="434">
        <v>20</v>
      </c>
      <c r="G47" s="483">
        <v>20</v>
      </c>
      <c r="H47" s="429" t="s">
        <v>89</v>
      </c>
      <c r="I47" s="426">
        <v>19.2</v>
      </c>
      <c r="J47" s="439">
        <v>18</v>
      </c>
      <c r="K47" s="523" t="s">
        <v>80</v>
      </c>
      <c r="L47" s="469">
        <v>1.8</v>
      </c>
      <c r="M47" s="439">
        <v>1.5</v>
      </c>
      <c r="N47" s="150"/>
      <c r="P47" s="7"/>
      <c r="Q47" s="155"/>
      <c r="S47" s="324" t="s">
        <v>116</v>
      </c>
      <c r="T47" s="1258">
        <f>I40</f>
        <v>13.2</v>
      </c>
      <c r="U47" s="1319">
        <f>J40</f>
        <v>13.2</v>
      </c>
      <c r="AA47" s="580"/>
      <c r="AB47" s="1807"/>
      <c r="AC47" s="1307"/>
      <c r="AD47" s="172"/>
      <c r="AE47" s="167"/>
      <c r="AF47" s="1296"/>
      <c r="AG47" s="172"/>
      <c r="AH47" s="1296"/>
      <c r="AI47" s="170"/>
      <c r="AJ47" s="313"/>
      <c r="AK47" s="957"/>
      <c r="AL47" s="298"/>
      <c r="AM47" s="954"/>
      <c r="AN47" s="172"/>
      <c r="AO47" s="172"/>
      <c r="AP47" s="172"/>
      <c r="AQ47" s="172"/>
      <c r="AR47" s="172"/>
      <c r="AS47" s="172"/>
      <c r="AT47" s="172"/>
      <c r="AU47" s="172"/>
      <c r="AV47" s="170"/>
      <c r="AW47" s="171"/>
      <c r="AX47" s="233"/>
      <c r="AY47" s="172"/>
      <c r="AZ47" s="172"/>
      <c r="BA47" s="172"/>
      <c r="BB47" s="172"/>
      <c r="BC47" s="172"/>
      <c r="BD47" s="172"/>
      <c r="BE47" s="11"/>
      <c r="BF47" s="11"/>
      <c r="BG47" s="11"/>
    </row>
    <row r="48" spans="1:59" ht="16.5" thickBot="1">
      <c r="B48" s="73"/>
      <c r="C48" s="1540"/>
      <c r="D48" s="84"/>
      <c r="E48" s="1716" t="s">
        <v>191</v>
      </c>
      <c r="F48" s="425"/>
      <c r="G48" s="598"/>
      <c r="H48" s="457" t="s">
        <v>663</v>
      </c>
      <c r="I48" s="476"/>
      <c r="J48" s="59"/>
      <c r="K48" s="523" t="s">
        <v>160</v>
      </c>
      <c r="L48" s="426">
        <v>3</v>
      </c>
      <c r="M48" s="439">
        <v>2.4</v>
      </c>
      <c r="N48" s="150"/>
      <c r="AA48" s="172"/>
      <c r="AB48" s="1296"/>
      <c r="AC48" s="172"/>
      <c r="AD48" s="1296"/>
      <c r="AE48" s="167"/>
      <c r="AF48" s="172"/>
      <c r="AG48" s="172"/>
      <c r="AH48" s="1296"/>
      <c r="AI48" s="170"/>
      <c r="AJ48" s="313"/>
      <c r="AK48" s="957"/>
      <c r="AL48" s="298"/>
      <c r="AM48" s="954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1"/>
      <c r="BF48" s="11"/>
      <c r="BG48" s="11"/>
    </row>
    <row r="49" spans="2:59" ht="16.5" thickBot="1">
      <c r="B49" s="73"/>
      <c r="C49" s="1540"/>
      <c r="D49" s="84"/>
      <c r="E49" s="528" t="s">
        <v>120</v>
      </c>
      <c r="F49" s="117" t="s">
        <v>121</v>
      </c>
      <c r="G49" s="225" t="s">
        <v>122</v>
      </c>
      <c r="H49" s="524" t="s">
        <v>120</v>
      </c>
      <c r="I49" s="122" t="s">
        <v>121</v>
      </c>
      <c r="J49" s="1720" t="s">
        <v>122</v>
      </c>
      <c r="K49" s="523" t="s">
        <v>676</v>
      </c>
      <c r="L49" s="426">
        <v>4.7999999999999996E-3</v>
      </c>
      <c r="M49" s="439">
        <v>4.7999999999999996E-3</v>
      </c>
      <c r="N49" s="150"/>
      <c r="O49" s="15"/>
      <c r="P49" s="234"/>
      <c r="AA49" s="368"/>
      <c r="AB49" s="171"/>
      <c r="AC49" s="769"/>
      <c r="AD49" s="172"/>
      <c r="AE49" s="172"/>
      <c r="AF49" s="172"/>
      <c r="AG49" s="172"/>
      <c r="AH49" s="172"/>
      <c r="AI49" s="170"/>
      <c r="AJ49" s="313"/>
      <c r="AK49" s="957"/>
      <c r="AL49" s="298"/>
      <c r="AM49" s="954"/>
      <c r="AN49" s="172"/>
      <c r="AO49" s="172"/>
      <c r="AP49" s="172"/>
      <c r="AQ49" s="172"/>
      <c r="AR49" s="172"/>
      <c r="AS49" s="172"/>
      <c r="AT49" s="231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1"/>
      <c r="BF49" s="11"/>
      <c r="BG49" s="11"/>
    </row>
    <row r="50" spans="2:59" ht="16.5" thickBot="1">
      <c r="B50" s="73"/>
      <c r="C50" s="1540"/>
      <c r="D50" s="84"/>
      <c r="E50" s="95" t="s">
        <v>192</v>
      </c>
      <c r="F50" s="781">
        <v>30</v>
      </c>
      <c r="G50" s="1146">
        <v>30</v>
      </c>
      <c r="H50" s="119" t="s">
        <v>243</v>
      </c>
      <c r="I50" s="211">
        <v>70.8</v>
      </c>
      <c r="J50" s="227">
        <v>60</v>
      </c>
      <c r="K50" s="442" t="s">
        <v>88</v>
      </c>
      <c r="L50" s="426">
        <v>0.6</v>
      </c>
      <c r="M50" s="439">
        <v>0.6</v>
      </c>
      <c r="N50" s="150"/>
      <c r="O50" s="15"/>
      <c r="P50" s="234"/>
      <c r="AA50" s="170"/>
      <c r="AB50" s="166"/>
      <c r="AC50" s="235"/>
      <c r="AD50" s="172"/>
      <c r="AE50" s="172"/>
      <c r="AF50" s="172"/>
      <c r="AG50" s="172"/>
      <c r="AH50" s="172"/>
      <c r="AI50" s="170"/>
      <c r="AJ50" s="313"/>
      <c r="AK50" s="957"/>
      <c r="AL50" s="298"/>
      <c r="AM50" s="954"/>
      <c r="AN50" s="172"/>
      <c r="AO50" s="172"/>
      <c r="AP50" s="172"/>
      <c r="AQ50" s="172"/>
      <c r="AR50" s="172"/>
      <c r="AS50" s="370"/>
      <c r="AT50" s="340"/>
      <c r="AU50" s="341"/>
      <c r="AV50" s="370"/>
      <c r="AW50" s="340"/>
      <c r="AX50" s="341"/>
      <c r="AY50" s="172"/>
      <c r="AZ50" s="172"/>
      <c r="BA50" s="172"/>
      <c r="BB50" s="172"/>
      <c r="BC50" s="172"/>
      <c r="BD50" s="172"/>
      <c r="BE50" s="11"/>
      <c r="BF50" s="11"/>
      <c r="BG50" s="11"/>
    </row>
    <row r="51" spans="2:59" ht="16.5" thickBot="1">
      <c r="B51" s="73"/>
      <c r="C51" s="1540"/>
      <c r="D51" s="84"/>
      <c r="E51" s="318" t="s">
        <v>226</v>
      </c>
      <c r="F51" s="397">
        <v>10.34</v>
      </c>
      <c r="G51" s="400">
        <v>10</v>
      </c>
      <c r="H51" s="678" t="s">
        <v>672</v>
      </c>
      <c r="I51" s="48"/>
      <c r="J51" s="59"/>
      <c r="K51" s="568" t="s">
        <v>62</v>
      </c>
      <c r="L51" s="426">
        <v>1.8</v>
      </c>
      <c r="M51" s="445">
        <v>1.8</v>
      </c>
      <c r="N51" s="150"/>
      <c r="AA51" s="167"/>
      <c r="AB51" s="166"/>
      <c r="AC51" s="235"/>
      <c r="AD51" s="172"/>
      <c r="AE51" s="172"/>
      <c r="AF51" s="172"/>
      <c r="AG51" s="172"/>
      <c r="AH51" s="172"/>
      <c r="AI51" s="170"/>
      <c r="AJ51" s="313"/>
      <c r="AK51" s="957"/>
      <c r="AL51" s="298"/>
      <c r="AM51" s="954"/>
      <c r="AN51" s="172"/>
      <c r="AO51" s="172"/>
      <c r="AP51" s="172"/>
      <c r="AQ51" s="172"/>
      <c r="AR51" s="172"/>
      <c r="AS51" s="167"/>
      <c r="AT51" s="166"/>
      <c r="AU51" s="235"/>
      <c r="AV51" s="167"/>
      <c r="AW51" s="166"/>
      <c r="AX51" s="235"/>
      <c r="AY51" s="172"/>
      <c r="AZ51" s="172"/>
      <c r="BA51" s="172"/>
      <c r="BB51" s="172"/>
      <c r="BC51" s="172"/>
      <c r="BD51" s="172"/>
      <c r="BE51" s="11"/>
      <c r="BF51" s="11"/>
      <c r="BG51" s="11"/>
    </row>
    <row r="52" spans="2:59" ht="15.75" thickBot="1">
      <c r="B52" s="73"/>
      <c r="C52" s="1540"/>
      <c r="D52" s="84"/>
      <c r="E52" s="1717" t="s">
        <v>91</v>
      </c>
      <c r="F52" s="401">
        <v>10</v>
      </c>
      <c r="G52" s="1718">
        <v>10</v>
      </c>
      <c r="H52" s="528" t="s">
        <v>120</v>
      </c>
      <c r="I52" s="117" t="s">
        <v>121</v>
      </c>
      <c r="J52" s="225" t="s">
        <v>122</v>
      </c>
      <c r="K52" s="568" t="s">
        <v>677</v>
      </c>
      <c r="L52" s="426">
        <v>5.3999999999999999E-2</v>
      </c>
      <c r="M52" s="445">
        <v>5.3999999999999999E-2</v>
      </c>
      <c r="N52" s="150"/>
      <c r="AA52" s="170"/>
      <c r="AB52" s="171"/>
      <c r="AC52" s="209"/>
      <c r="AD52" s="172"/>
      <c r="AE52" s="172"/>
      <c r="AF52" s="172"/>
      <c r="AG52" s="172"/>
      <c r="AH52" s="172"/>
      <c r="AI52" s="183"/>
      <c r="AJ52" s="167"/>
      <c r="AK52" s="171"/>
      <c r="AL52" s="172"/>
      <c r="AM52" s="172"/>
      <c r="AN52" s="172"/>
      <c r="AO52" s="172"/>
      <c r="AP52" s="172"/>
      <c r="AQ52" s="172"/>
      <c r="AR52" s="172"/>
      <c r="AS52" s="167"/>
      <c r="AT52" s="166"/>
      <c r="AU52" s="235"/>
      <c r="AV52" s="167"/>
      <c r="AW52" s="166"/>
      <c r="AX52" s="235"/>
      <c r="AY52" s="172"/>
      <c r="AZ52" s="172"/>
      <c r="BA52" s="172"/>
      <c r="BB52" s="172"/>
      <c r="BC52" s="172"/>
      <c r="BD52" s="172"/>
      <c r="BE52" s="11"/>
      <c r="BF52" s="11"/>
      <c r="BG52" s="11"/>
    </row>
    <row r="53" spans="2:59" ht="15.75" thickBot="1">
      <c r="B53" s="67"/>
      <c r="C53" s="1541"/>
      <c r="D53" s="87"/>
      <c r="E53" s="677"/>
      <c r="F53" s="758"/>
      <c r="G53" s="759"/>
      <c r="H53" s="679" t="s">
        <v>673</v>
      </c>
      <c r="I53" s="1761">
        <v>149</v>
      </c>
      <c r="J53" s="681">
        <v>105</v>
      </c>
      <c r="K53" s="529" t="s">
        <v>90</v>
      </c>
      <c r="L53" s="475">
        <v>1.746</v>
      </c>
      <c r="M53" s="1163">
        <v>1.746</v>
      </c>
      <c r="N53" s="150"/>
      <c r="AA53" s="170"/>
      <c r="AB53" s="171"/>
      <c r="AC53" s="235"/>
      <c r="AD53" s="172"/>
      <c r="AE53" s="172"/>
      <c r="AF53" s="172"/>
      <c r="AG53" s="172"/>
      <c r="AH53" s="172"/>
      <c r="AI53" s="183"/>
      <c r="AJ53" s="167"/>
      <c r="AK53" s="166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99"/>
      <c r="AW53" s="167"/>
      <c r="AX53" s="172"/>
      <c r="AY53" s="172"/>
      <c r="AZ53" s="172"/>
      <c r="BA53" s="172"/>
      <c r="BB53" s="172"/>
      <c r="BC53" s="172"/>
      <c r="BD53" s="172"/>
      <c r="BE53" s="11"/>
      <c r="BF53" s="11"/>
      <c r="BG53" s="11"/>
    </row>
    <row r="54" spans="2:59">
      <c r="N54" s="1798"/>
      <c r="AA54" s="167"/>
      <c r="AB54" s="171"/>
      <c r="AC54" s="233"/>
      <c r="AD54" s="172"/>
      <c r="AE54" s="172"/>
      <c r="AF54" s="172"/>
      <c r="AG54" s="172"/>
      <c r="AH54" s="172"/>
      <c r="AI54" s="170"/>
      <c r="AJ54" s="355"/>
      <c r="AK54" s="356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99"/>
      <c r="AW54" s="167"/>
      <c r="AX54" s="172"/>
      <c r="AY54" s="172"/>
      <c r="AZ54" s="172"/>
      <c r="BA54" s="172"/>
      <c r="BB54" s="172"/>
      <c r="BC54" s="172"/>
      <c r="BD54" s="172"/>
      <c r="BE54" s="11"/>
      <c r="BF54" s="11"/>
      <c r="BG54" s="11"/>
    </row>
    <row r="55" spans="2:59">
      <c r="B55" s="792"/>
      <c r="C55" s="1539"/>
      <c r="N55" s="150"/>
      <c r="AA55" s="167"/>
      <c r="AB55" s="171"/>
      <c r="AC55" s="233"/>
      <c r="AD55" s="172"/>
      <c r="AE55" s="172"/>
      <c r="AF55" s="172"/>
      <c r="AG55" s="172"/>
      <c r="AH55" s="172"/>
      <c r="AI55" s="170"/>
      <c r="AJ55" s="949"/>
      <c r="AK55" s="950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67"/>
      <c r="AW55" s="167"/>
      <c r="AX55" s="172"/>
      <c r="AY55" s="172"/>
      <c r="AZ55" s="172"/>
      <c r="BA55" s="172"/>
      <c r="BB55" s="172"/>
      <c r="BC55" s="172"/>
      <c r="BD55" s="172"/>
      <c r="BE55" s="11"/>
      <c r="BF55" s="11"/>
      <c r="BG55" s="11"/>
    </row>
    <row r="56" spans="2:59" ht="14.25" customHeight="1">
      <c r="B56" s="792" t="s">
        <v>185</v>
      </c>
      <c r="C56" s="1544"/>
      <c r="E56" s="294" t="s">
        <v>574</v>
      </c>
      <c r="G56" s="2"/>
      <c r="H56" s="2"/>
      <c r="I56" s="2"/>
      <c r="L56" s="2"/>
      <c r="N56" s="150"/>
      <c r="R56" s="213" t="s">
        <v>454</v>
      </c>
      <c r="T56" s="2"/>
      <c r="U56" s="605" t="s">
        <v>501</v>
      </c>
      <c r="V56" s="1215"/>
      <c r="W56" s="12"/>
      <c r="X56" s="92">
        <v>0.45</v>
      </c>
      <c r="AA56" s="167"/>
      <c r="AB56" s="183"/>
      <c r="AC56" s="235"/>
      <c r="AD56" s="172"/>
      <c r="AE56" s="172"/>
      <c r="AF56" s="172"/>
      <c r="AG56" s="172"/>
      <c r="AH56" s="172"/>
      <c r="AI56" s="170"/>
      <c r="AJ56" s="166"/>
      <c r="AK56" s="235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67"/>
      <c r="AW56" s="172"/>
      <c r="AX56" s="172"/>
      <c r="AY56" s="172"/>
      <c r="AZ56" s="172"/>
      <c r="BA56" s="172"/>
      <c r="BB56" s="172"/>
      <c r="BC56" s="172"/>
      <c r="BD56" s="172"/>
      <c r="BE56" s="11"/>
      <c r="BF56" s="11"/>
      <c r="BG56" s="11"/>
    </row>
    <row r="57" spans="2:59" ht="13.5" customHeight="1">
      <c r="C57" s="1542"/>
      <c r="D57" t="s">
        <v>500</v>
      </c>
      <c r="F57" s="89"/>
      <c r="G57" s="89"/>
      <c r="I57" s="160" t="s">
        <v>276</v>
      </c>
      <c r="N57" s="150"/>
      <c r="O57" s="52" t="s">
        <v>549</v>
      </c>
      <c r="U57" s="74"/>
      <c r="V57" s="160"/>
      <c r="W57" s="90"/>
      <c r="AA57" s="167"/>
      <c r="AB57" s="171"/>
      <c r="AC57" s="235"/>
      <c r="AD57" s="172"/>
      <c r="AE57" s="172"/>
      <c r="AF57" s="172"/>
      <c r="AG57" s="172"/>
      <c r="AH57" s="172"/>
      <c r="AI57" s="167"/>
      <c r="AJ57" s="166"/>
      <c r="AK57" s="235"/>
      <c r="AL57" s="172"/>
      <c r="AM57" s="363"/>
      <c r="AN57" s="172"/>
      <c r="AO57" s="363"/>
      <c r="AP57" s="172"/>
      <c r="AQ57" s="172"/>
      <c r="AR57" s="172"/>
      <c r="AS57" s="172"/>
      <c r="AT57" s="172"/>
      <c r="AU57" s="172"/>
      <c r="AV57" s="167"/>
      <c r="AW57" s="172"/>
      <c r="AX57" s="172"/>
      <c r="AY57" s="172"/>
      <c r="AZ57" s="172"/>
      <c r="BA57" s="172"/>
      <c r="BB57" s="172"/>
      <c r="BC57" s="172"/>
      <c r="BD57" s="172"/>
      <c r="BE57" s="11"/>
      <c r="BF57" s="11"/>
      <c r="BG57" s="11"/>
    </row>
    <row r="58" spans="2:59" ht="17.25" customHeight="1">
      <c r="B58" s="52" t="s">
        <v>549</v>
      </c>
      <c r="C58" s="1546"/>
      <c r="D58" s="91"/>
      <c r="F58" s="213" t="s">
        <v>220</v>
      </c>
      <c r="I58" s="92">
        <v>0.45</v>
      </c>
      <c r="K58" s="1566" t="s">
        <v>576</v>
      </c>
      <c r="N58" s="150"/>
      <c r="O58" s="160" t="s">
        <v>455</v>
      </c>
      <c r="Q58" s="1216" t="s">
        <v>456</v>
      </c>
      <c r="T58" s="240"/>
      <c r="U58" s="213" t="s">
        <v>457</v>
      </c>
      <c r="W58" s="160" t="s">
        <v>575</v>
      </c>
      <c r="AA58" s="170"/>
      <c r="AB58" s="171"/>
      <c r="AC58" s="233"/>
      <c r="AD58" s="172"/>
      <c r="AE58" s="172"/>
      <c r="AF58" s="172"/>
      <c r="AG58" s="172"/>
      <c r="AH58" s="172"/>
      <c r="AI58" s="172"/>
      <c r="AJ58" s="256"/>
      <c r="AK58" s="172"/>
      <c r="AL58" s="172"/>
      <c r="AM58" s="172"/>
      <c r="AN58" s="172"/>
      <c r="AO58" s="172"/>
      <c r="AP58" s="172"/>
      <c r="AQ58" s="172"/>
      <c r="AR58" s="172"/>
      <c r="AS58" s="172"/>
      <c r="AT58" s="167"/>
      <c r="AU58" s="167"/>
      <c r="AV58" s="167"/>
      <c r="AW58" s="172"/>
      <c r="AX58" s="172"/>
      <c r="AY58" s="172"/>
      <c r="AZ58" s="172"/>
      <c r="BA58" s="172"/>
      <c r="BB58" s="172"/>
      <c r="BC58" s="172"/>
      <c r="BD58" s="172"/>
      <c r="BE58" s="11"/>
      <c r="BF58" s="11"/>
      <c r="BG58" s="11"/>
    </row>
    <row r="59" spans="2:59" ht="15" customHeight="1" thickBot="1">
      <c r="C59" s="1542"/>
      <c r="N59" s="150"/>
      <c r="AA59" s="183"/>
      <c r="AB59" s="167"/>
      <c r="AC59" s="184"/>
      <c r="AD59" s="172"/>
      <c r="AE59" s="172"/>
      <c r="AF59" s="172"/>
      <c r="AG59" s="172"/>
      <c r="AH59" s="172"/>
      <c r="AI59" s="172"/>
      <c r="AJ59" s="340"/>
      <c r="AK59" s="581"/>
      <c r="AL59" s="340"/>
      <c r="AM59" s="581"/>
      <c r="AN59" s="172"/>
      <c r="AO59" s="170"/>
      <c r="AP59" s="335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</row>
    <row r="60" spans="2:59" ht="16.5" customHeight="1">
      <c r="B60" s="35" t="s">
        <v>1</v>
      </c>
      <c r="C60" s="1543" t="s">
        <v>2</v>
      </c>
      <c r="D60" s="96" t="s">
        <v>3</v>
      </c>
      <c r="E60" s="102" t="s">
        <v>72</v>
      </c>
      <c r="F60" s="81"/>
      <c r="G60" s="81"/>
      <c r="H60" s="81"/>
      <c r="I60" s="81"/>
      <c r="J60" s="81"/>
      <c r="K60" s="81"/>
      <c r="L60" s="81">
        <f>M64+M65</f>
        <v>74.97</v>
      </c>
      <c r="M60" s="64"/>
      <c r="N60" s="172"/>
      <c r="O60" s="1217" t="s">
        <v>458</v>
      </c>
      <c r="S60" s="603"/>
      <c r="T60" t="s">
        <v>472</v>
      </c>
      <c r="Y60" s="90"/>
      <c r="AA60" s="172"/>
      <c r="AB60" s="172"/>
      <c r="AC60" s="172"/>
      <c r="AD60" s="172"/>
      <c r="AE60" s="172"/>
      <c r="AF60" s="172"/>
      <c r="AG60" s="172"/>
      <c r="AH60" s="172"/>
      <c r="AI60" s="368"/>
      <c r="AJ60" s="171"/>
      <c r="AK60" s="769"/>
      <c r="AL60" s="958"/>
      <c r="AM60" s="963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</row>
    <row r="61" spans="2:59" ht="17.25" customHeight="1" thickBot="1">
      <c r="B61" s="494" t="s">
        <v>4</v>
      </c>
      <c r="C61" s="1544"/>
      <c r="D61" s="495" t="s">
        <v>73</v>
      </c>
      <c r="E61" s="67"/>
      <c r="F61" s="38"/>
      <c r="G61" s="38"/>
      <c r="H61" s="11"/>
      <c r="I61" s="11"/>
      <c r="J61" s="11"/>
      <c r="N61" s="150"/>
      <c r="AA61" s="951"/>
      <c r="AB61" s="1296"/>
      <c r="AC61" s="172"/>
      <c r="AD61" s="1296"/>
      <c r="AE61" s="363"/>
      <c r="AF61" s="1296"/>
      <c r="AG61" s="172"/>
      <c r="AH61" s="1296"/>
      <c r="AI61" s="170"/>
      <c r="AJ61" s="166"/>
      <c r="AK61" s="235"/>
      <c r="AL61" s="298"/>
      <c r="AM61" s="954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</row>
    <row r="62" spans="2:59" ht="13.5" customHeight="1" thickBot="1">
      <c r="B62" s="703" t="s">
        <v>302</v>
      </c>
      <c r="C62" s="1547"/>
      <c r="D62" s="64"/>
      <c r="E62" s="496" t="s">
        <v>236</v>
      </c>
      <c r="F62" s="81"/>
      <c r="G62" s="81"/>
      <c r="H62" s="1723" t="s">
        <v>684</v>
      </c>
      <c r="I62" s="48"/>
      <c r="J62" s="59"/>
      <c r="K62" s="695" t="s">
        <v>298</v>
      </c>
      <c r="L62" s="48"/>
      <c r="M62" s="59"/>
      <c r="N62" s="150"/>
      <c r="O62" s="1218" t="s">
        <v>469</v>
      </c>
      <c r="P62" s="1219"/>
      <c r="Q62" s="1219"/>
      <c r="R62" s="456"/>
      <c r="S62" s="48"/>
      <c r="T62" s="48"/>
      <c r="U62" s="48"/>
      <c r="V62" s="48"/>
      <c r="W62" s="48"/>
      <c r="X62" s="48"/>
      <c r="Y62" s="59"/>
      <c r="AA62" s="343"/>
      <c r="AB62" s="1296"/>
      <c r="AC62" s="172"/>
      <c r="AD62" s="1067"/>
      <c r="AE62" s="359"/>
      <c r="AF62" s="1296"/>
      <c r="AG62" s="159"/>
      <c r="AH62" s="1296"/>
      <c r="AI62" s="167"/>
      <c r="AJ62" s="166"/>
      <c r="AK62" s="235"/>
      <c r="AL62" s="298"/>
      <c r="AM62" s="954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</row>
    <row r="63" spans="2:59" ht="14.25" customHeight="1" thickBot="1">
      <c r="B63" s="102"/>
      <c r="C63" s="1629" t="s">
        <v>194</v>
      </c>
      <c r="D63" s="64"/>
      <c r="E63" s="457" t="s">
        <v>120</v>
      </c>
      <c r="F63" s="117" t="s">
        <v>121</v>
      </c>
      <c r="G63" s="500" t="s">
        <v>122</v>
      </c>
      <c r="H63" s="684" t="s">
        <v>120</v>
      </c>
      <c r="I63" s="436" t="s">
        <v>121</v>
      </c>
      <c r="J63" s="694" t="s">
        <v>122</v>
      </c>
      <c r="K63" s="538" t="s">
        <v>120</v>
      </c>
      <c r="L63" s="123" t="s">
        <v>121</v>
      </c>
      <c r="M63" s="697" t="s">
        <v>122</v>
      </c>
      <c r="N63" s="150"/>
      <c r="O63" s="1220" t="s">
        <v>120</v>
      </c>
      <c r="P63" s="1249" t="s">
        <v>121</v>
      </c>
      <c r="Q63" s="1250" t="s">
        <v>122</v>
      </c>
      <c r="R63" s="81"/>
      <c r="S63" s="696" t="s">
        <v>120</v>
      </c>
      <c r="T63" s="696" t="s">
        <v>121</v>
      </c>
      <c r="U63" s="1223" t="s">
        <v>122</v>
      </c>
      <c r="V63" s="81"/>
      <c r="W63" s="696" t="s">
        <v>120</v>
      </c>
      <c r="X63" s="696" t="s">
        <v>121</v>
      </c>
      <c r="Y63" s="1223" t="s">
        <v>122</v>
      </c>
      <c r="AA63" s="170"/>
      <c r="AB63" s="1296"/>
      <c r="AC63" s="199"/>
      <c r="AD63" s="172"/>
      <c r="AE63" s="199"/>
      <c r="AF63" s="1296"/>
      <c r="AG63" s="170"/>
      <c r="AH63" s="1296"/>
      <c r="AI63" s="170"/>
      <c r="AJ63" s="171"/>
      <c r="AK63" s="209"/>
      <c r="AL63" s="298"/>
      <c r="AM63" s="954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</row>
    <row r="64" spans="2:59" ht="13.5" customHeight="1">
      <c r="B64" s="689" t="s">
        <v>292</v>
      </c>
      <c r="C64" s="533" t="s">
        <v>293</v>
      </c>
      <c r="D64" s="1443">
        <v>250</v>
      </c>
      <c r="E64" s="121" t="s">
        <v>146</v>
      </c>
      <c r="F64" s="211">
        <v>20</v>
      </c>
      <c r="G64" s="227">
        <v>20</v>
      </c>
      <c r="H64" s="429" t="s">
        <v>303</v>
      </c>
      <c r="I64" s="211">
        <v>38.655000000000001</v>
      </c>
      <c r="J64" s="227">
        <v>38.655000000000001</v>
      </c>
      <c r="K64" s="1486" t="s">
        <v>94</v>
      </c>
      <c r="L64" s="1516">
        <v>72.87</v>
      </c>
      <c r="M64" s="1517">
        <v>61.93</v>
      </c>
      <c r="N64" s="150"/>
      <c r="O64" s="1224" t="s">
        <v>210</v>
      </c>
      <c r="P64" s="1251">
        <f>D71</f>
        <v>40</v>
      </c>
      <c r="Q64" s="1316">
        <f>D71</f>
        <v>40</v>
      </c>
      <c r="R64" s="11"/>
      <c r="S64" s="1233" t="s">
        <v>74</v>
      </c>
      <c r="T64" s="1283">
        <f>I75</f>
        <v>159.80000000000001</v>
      </c>
      <c r="U64" s="1384">
        <f>J75</f>
        <v>156.4</v>
      </c>
      <c r="V64" s="11"/>
      <c r="W64" s="1262" t="s">
        <v>460</v>
      </c>
      <c r="X64" s="161"/>
      <c r="Y64" s="165"/>
      <c r="AA64" s="177"/>
      <c r="AB64" s="1296"/>
      <c r="AC64" s="199"/>
      <c r="AD64" s="172"/>
      <c r="AE64" s="199"/>
      <c r="AF64" s="172"/>
      <c r="AG64" s="170"/>
      <c r="AH64" s="1296"/>
      <c r="AI64" s="170"/>
      <c r="AJ64" s="171"/>
      <c r="AK64" s="235"/>
      <c r="AL64" s="298"/>
      <c r="AM64" s="954"/>
      <c r="AN64" s="172"/>
      <c r="AO64" s="172"/>
      <c r="AP64" s="172"/>
      <c r="AQ64" s="171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</row>
    <row r="65" spans="2:56" ht="13.5" customHeight="1">
      <c r="B65" s="330" t="s">
        <v>641</v>
      </c>
      <c r="C65" s="446" t="s">
        <v>297</v>
      </c>
      <c r="D65" s="1491" t="s">
        <v>553</v>
      </c>
      <c r="E65" s="429" t="s">
        <v>80</v>
      </c>
      <c r="F65" s="474">
        <v>12.5</v>
      </c>
      <c r="G65" s="445">
        <v>10</v>
      </c>
      <c r="H65" s="429" t="s">
        <v>90</v>
      </c>
      <c r="I65" s="474">
        <v>142.68</v>
      </c>
      <c r="J65" s="332">
        <v>142.68</v>
      </c>
      <c r="K65" s="1518" t="s">
        <v>216</v>
      </c>
      <c r="L65" s="397">
        <v>14.653</v>
      </c>
      <c r="M65" s="1519">
        <v>13.04</v>
      </c>
      <c r="N65" s="150"/>
      <c r="O65" s="1228" t="s">
        <v>209</v>
      </c>
      <c r="P65" s="1253">
        <f>L66+D70</f>
        <v>64.599999999999994</v>
      </c>
      <c r="Q65" s="1323">
        <f>D70+M66</f>
        <v>64.599999999999994</v>
      </c>
      <c r="R65" s="11"/>
      <c r="S65" s="1233" t="s">
        <v>79</v>
      </c>
      <c r="T65" s="1288">
        <f>I81+L74</f>
        <v>11.8</v>
      </c>
      <c r="U65" s="1325">
        <f>J81+M74</f>
        <v>11.8</v>
      </c>
      <c r="V65" s="11"/>
      <c r="W65" s="1231" t="s">
        <v>112</v>
      </c>
      <c r="X65" s="1253">
        <f>F68+L77</f>
        <v>3.5</v>
      </c>
      <c r="Y65" s="1324">
        <f>G68+M77</f>
        <v>3.5</v>
      </c>
      <c r="AA65" s="173"/>
      <c r="AB65" s="1299"/>
      <c r="AC65" s="199"/>
      <c r="AD65" s="172"/>
      <c r="AE65" s="199"/>
      <c r="AF65" s="1296"/>
      <c r="AG65" s="170"/>
      <c r="AH65" s="1296"/>
      <c r="AI65" s="167"/>
      <c r="AJ65" s="171"/>
      <c r="AK65" s="233"/>
      <c r="AL65" s="298"/>
      <c r="AM65" s="954"/>
      <c r="AN65" s="172"/>
      <c r="AO65" s="172"/>
      <c r="AP65" s="172"/>
      <c r="AQ65" s="166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</row>
    <row r="66" spans="2:56" ht="13.5" customHeight="1" thickBot="1">
      <c r="B66" s="1697" t="s">
        <v>261</v>
      </c>
      <c r="C66" s="486" t="s">
        <v>205</v>
      </c>
      <c r="D66" s="490">
        <v>60</v>
      </c>
      <c r="E66" s="429" t="s">
        <v>160</v>
      </c>
      <c r="F66" s="474">
        <v>12</v>
      </c>
      <c r="G66" s="445">
        <v>10</v>
      </c>
      <c r="H66" s="429" t="s">
        <v>91</v>
      </c>
      <c r="I66" s="1183">
        <v>6</v>
      </c>
      <c r="J66" s="1755">
        <v>6</v>
      </c>
      <c r="K66" s="429" t="s">
        <v>192</v>
      </c>
      <c r="L66" s="426">
        <v>24.6</v>
      </c>
      <c r="M66" s="439">
        <v>24.6</v>
      </c>
      <c r="N66" s="1799"/>
      <c r="O66" s="1228" t="s">
        <v>88</v>
      </c>
      <c r="P66" s="1253">
        <f>I76+L75+L71</f>
        <v>21.8</v>
      </c>
      <c r="Q66" s="1304">
        <f>J76+M75+M71</f>
        <v>21.8</v>
      </c>
      <c r="R66" s="11"/>
      <c r="S66" s="403" t="s">
        <v>91</v>
      </c>
      <c r="T66" s="1261">
        <f>F67+I66+I79+L70</f>
        <v>22.3</v>
      </c>
      <c r="U66" s="1325">
        <f>G67+J79+J66+M70</f>
        <v>22.3</v>
      </c>
      <c r="V66" s="11"/>
      <c r="W66" s="1234" t="s">
        <v>95</v>
      </c>
      <c r="X66" s="1253">
        <f>F66+L69</f>
        <v>24</v>
      </c>
      <c r="Y66" s="1364">
        <f>G66+M69</f>
        <v>20</v>
      </c>
      <c r="AA66" s="173"/>
      <c r="AB66" s="1302"/>
      <c r="AC66" s="199"/>
      <c r="AD66" s="172"/>
      <c r="AE66" s="199"/>
      <c r="AF66" s="172"/>
      <c r="AG66" s="167"/>
      <c r="AH66" s="1296"/>
      <c r="AI66" s="167"/>
      <c r="AJ66" s="171"/>
      <c r="AK66" s="233"/>
      <c r="AL66" s="298"/>
      <c r="AM66" s="954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</row>
    <row r="67" spans="2:56" ht="13.5" customHeight="1" thickBot="1">
      <c r="B67" s="281"/>
      <c r="C67" s="1023" t="s">
        <v>659</v>
      </c>
      <c r="D67" s="570"/>
      <c r="E67" s="429" t="s">
        <v>91</v>
      </c>
      <c r="F67" s="474">
        <v>5</v>
      </c>
      <c r="G67" s="445">
        <v>5</v>
      </c>
      <c r="H67" s="1704" t="s">
        <v>685</v>
      </c>
      <c r="I67" s="48"/>
      <c r="J67" s="59"/>
      <c r="K67" s="317" t="s">
        <v>89</v>
      </c>
      <c r="L67" s="474">
        <v>16.47</v>
      </c>
      <c r="M67" s="445">
        <v>16.47</v>
      </c>
      <c r="N67" s="150"/>
      <c r="O67" s="1363" t="s">
        <v>304</v>
      </c>
      <c r="P67" s="1253">
        <f>I64</f>
        <v>38.655000000000001</v>
      </c>
      <c r="Q67" s="1304">
        <f>J64</f>
        <v>38.655000000000001</v>
      </c>
      <c r="R67" s="11"/>
      <c r="S67" s="403" t="s">
        <v>98</v>
      </c>
      <c r="T67" s="1261">
        <f>L72</f>
        <v>5</v>
      </c>
      <c r="U67" s="1304">
        <f>M72</f>
        <v>5</v>
      </c>
      <c r="V67" s="11"/>
      <c r="W67" s="1234" t="s">
        <v>80</v>
      </c>
      <c r="X67" s="1253">
        <f>F65</f>
        <v>12.5</v>
      </c>
      <c r="Y67" s="1324">
        <f>G65</f>
        <v>10</v>
      </c>
      <c r="AA67" s="170"/>
      <c r="AB67" s="172"/>
      <c r="AC67" s="199"/>
      <c r="AD67" s="172"/>
      <c r="AE67" s="199"/>
      <c r="AF67" s="172"/>
      <c r="AG67" s="167"/>
      <c r="AH67" s="1296"/>
      <c r="AI67" s="167"/>
      <c r="AJ67" s="183"/>
      <c r="AK67" s="235"/>
      <c r="AL67" s="298"/>
      <c r="AM67" s="954"/>
      <c r="AN67" s="172"/>
      <c r="AO67" s="172"/>
      <c r="AP67" s="172"/>
      <c r="AQ67" s="166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</row>
    <row r="68" spans="2:56" ht="13.5" customHeight="1" thickBot="1">
      <c r="B68" s="421" t="s">
        <v>683</v>
      </c>
      <c r="C68" s="1531" t="s">
        <v>684</v>
      </c>
      <c r="D68" s="765">
        <v>180</v>
      </c>
      <c r="E68" s="429" t="s">
        <v>112</v>
      </c>
      <c r="F68" s="426">
        <v>1.5</v>
      </c>
      <c r="G68" s="439">
        <v>1.5</v>
      </c>
      <c r="H68" s="528" t="s">
        <v>120</v>
      </c>
      <c r="I68" s="117" t="s">
        <v>121</v>
      </c>
      <c r="J68" s="225" t="s">
        <v>122</v>
      </c>
      <c r="K68" s="317" t="s">
        <v>284</v>
      </c>
      <c r="L68" s="474" t="s">
        <v>245</v>
      </c>
      <c r="M68" s="439">
        <v>4</v>
      </c>
      <c r="N68" s="172"/>
      <c r="O68" s="1228" t="s">
        <v>146</v>
      </c>
      <c r="P68" s="1253">
        <f>F64</f>
        <v>20</v>
      </c>
      <c r="Q68" s="1304">
        <f>G64</f>
        <v>20</v>
      </c>
      <c r="R68" s="11"/>
      <c r="S68" s="1263" t="s">
        <v>332</v>
      </c>
      <c r="T68" s="1361">
        <f>U68/1000/0.04</f>
        <v>0.27</v>
      </c>
      <c r="U68" s="1325">
        <f>J78+M68</f>
        <v>10.8</v>
      </c>
      <c r="V68" s="11"/>
      <c r="W68" s="407" t="s">
        <v>70</v>
      </c>
      <c r="X68">
        <f>I69</f>
        <v>63.12</v>
      </c>
      <c r="Y68" s="1292">
        <f>J69</f>
        <v>60</v>
      </c>
      <c r="AA68" s="173"/>
      <c r="AB68" s="1299"/>
      <c r="AC68" s="167"/>
      <c r="AD68" s="1307"/>
      <c r="AE68" s="199"/>
      <c r="AF68" s="172"/>
      <c r="AG68" s="167"/>
      <c r="AH68" s="1296"/>
      <c r="AI68" s="170"/>
      <c r="AJ68" s="171"/>
      <c r="AK68" s="233"/>
      <c r="AL68" s="958"/>
      <c r="AM68" s="954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</row>
    <row r="69" spans="2:56" ht="12.75" customHeight="1">
      <c r="B69" s="422" t="s">
        <v>8</v>
      </c>
      <c r="C69" s="446" t="s">
        <v>190</v>
      </c>
      <c r="D69" s="488">
        <v>200</v>
      </c>
      <c r="E69" s="468" t="s">
        <v>92</v>
      </c>
      <c r="F69" s="466">
        <v>1.5</v>
      </c>
      <c r="G69" s="467">
        <v>1.5</v>
      </c>
      <c r="H69" s="1726" t="s">
        <v>70</v>
      </c>
      <c r="I69" s="1727">
        <v>63.12</v>
      </c>
      <c r="J69" s="1728">
        <v>60</v>
      </c>
      <c r="K69" s="429" t="s">
        <v>282</v>
      </c>
      <c r="L69" s="474">
        <v>12</v>
      </c>
      <c r="M69" s="467">
        <v>10</v>
      </c>
      <c r="N69" s="150"/>
      <c r="O69" s="1228" t="s">
        <v>211</v>
      </c>
      <c r="P69" s="1266">
        <f>X69</f>
        <v>103.12</v>
      </c>
      <c r="Q69" s="1326">
        <f>Y69</f>
        <v>93.5</v>
      </c>
      <c r="R69" s="11"/>
      <c r="S69" s="403" t="s">
        <v>62</v>
      </c>
      <c r="T69" s="1261">
        <f>F78+I77</f>
        <v>23.6</v>
      </c>
      <c r="U69" s="1325">
        <f>J77+G78</f>
        <v>23.6</v>
      </c>
      <c r="V69" s="11"/>
      <c r="W69" s="1411" t="s">
        <v>462</v>
      </c>
      <c r="X69" s="1255">
        <f>SUM(X65:X68)</f>
        <v>103.12</v>
      </c>
      <c r="Y69" s="1241">
        <f>SUM(Y65:Y68)</f>
        <v>93.5</v>
      </c>
      <c r="AA69" s="173"/>
      <c r="AB69" s="1298"/>
      <c r="AC69" s="199"/>
      <c r="AD69" s="172"/>
      <c r="AE69" s="199"/>
      <c r="AF69" s="172"/>
      <c r="AG69" s="167"/>
      <c r="AH69" s="1296"/>
      <c r="AI69" s="167"/>
      <c r="AJ69" s="313"/>
      <c r="AK69" s="957"/>
      <c r="AL69" s="298"/>
      <c r="AM69" s="954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</row>
    <row r="70" spans="2:56" ht="12.75" customHeight="1">
      <c r="B70" s="498" t="s">
        <v>9</v>
      </c>
      <c r="C70" s="446" t="s">
        <v>10</v>
      </c>
      <c r="D70" s="492">
        <v>40</v>
      </c>
      <c r="E70" s="429" t="s">
        <v>283</v>
      </c>
      <c r="F70" s="466">
        <v>0.01</v>
      </c>
      <c r="G70" s="467">
        <v>0.01</v>
      </c>
      <c r="H70" s="314"/>
      <c r="I70" s="315"/>
      <c r="J70" s="277"/>
      <c r="K70" s="429" t="s">
        <v>91</v>
      </c>
      <c r="L70" s="474">
        <v>4.5</v>
      </c>
      <c r="M70" s="467">
        <v>4.5</v>
      </c>
      <c r="N70" s="150"/>
      <c r="O70" s="1267" t="s">
        <v>470</v>
      </c>
      <c r="P70" s="1266">
        <f>L82</f>
        <v>119.173</v>
      </c>
      <c r="Q70" s="1304">
        <f>D72</f>
        <v>105</v>
      </c>
      <c r="R70" s="11"/>
      <c r="S70" s="403" t="s">
        <v>64</v>
      </c>
      <c r="T70" s="1253">
        <f>F76</f>
        <v>1</v>
      </c>
      <c r="U70" s="1304">
        <f>G76</f>
        <v>1</v>
      </c>
      <c r="V70" s="11"/>
      <c r="W70" s="11"/>
      <c r="X70" s="289"/>
      <c r="Y70" s="1268"/>
      <c r="AA70" s="173"/>
      <c r="AB70" s="1298"/>
      <c r="AC70" s="199"/>
      <c r="AD70" s="172"/>
      <c r="AE70" s="199"/>
      <c r="AF70" s="172"/>
      <c r="AG70" s="167"/>
      <c r="AH70" s="1296"/>
      <c r="AI70" s="173"/>
      <c r="AJ70" s="313"/>
      <c r="AK70" s="957"/>
      <c r="AL70" s="298"/>
      <c r="AM70" s="954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</row>
    <row r="71" spans="2:56" ht="13.5" customHeight="1" thickBot="1">
      <c r="B71" s="268" t="s">
        <v>9</v>
      </c>
      <c r="C71" s="533" t="s">
        <v>311</v>
      </c>
      <c r="D71" s="740">
        <v>40</v>
      </c>
      <c r="E71" s="431" t="s">
        <v>90</v>
      </c>
      <c r="F71" s="464">
        <v>237.7</v>
      </c>
      <c r="G71" s="441">
        <v>237.7</v>
      </c>
      <c r="H71" s="67"/>
      <c r="I71" s="38"/>
      <c r="J71" s="87"/>
      <c r="K71" s="1457" t="s">
        <v>88</v>
      </c>
      <c r="L71" s="1471">
        <v>6.7</v>
      </c>
      <c r="M71" s="398">
        <v>6.7</v>
      </c>
      <c r="N71" s="150"/>
      <c r="O71" s="1177" t="s">
        <v>224</v>
      </c>
      <c r="P71" s="390">
        <f>D69</f>
        <v>200</v>
      </c>
      <c r="Q71" s="1304">
        <f>D69</f>
        <v>200</v>
      </c>
      <c r="R71" s="11"/>
      <c r="S71" s="403" t="s">
        <v>65</v>
      </c>
      <c r="T71" s="1253">
        <f>F69+L79</f>
        <v>1.7</v>
      </c>
      <c r="U71" s="1304">
        <f>G69+M79</f>
        <v>1.7</v>
      </c>
      <c r="V71" s="11"/>
      <c r="W71" s="407" t="s">
        <v>90</v>
      </c>
      <c r="X71" s="389">
        <f>F77+I65+F71+L76+F80</f>
        <v>511.38</v>
      </c>
      <c r="Y71" s="1329">
        <f>G71+J65+M76+G77+G80</f>
        <v>511.38</v>
      </c>
      <c r="AA71" s="173"/>
      <c r="AB71" s="172"/>
      <c r="AC71" s="353"/>
      <c r="AD71" s="1296"/>
      <c r="AE71" s="199"/>
      <c r="AF71" s="1296"/>
      <c r="AG71" s="167"/>
      <c r="AH71" s="1296"/>
      <c r="AI71" s="167"/>
      <c r="AJ71" s="313"/>
      <c r="AK71" s="957"/>
      <c r="AL71" s="298"/>
      <c r="AM71" s="954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</row>
    <row r="72" spans="2:56" ht="14.25" customHeight="1" thickBot="1">
      <c r="B72" s="1370" t="s">
        <v>11</v>
      </c>
      <c r="C72" s="346" t="s">
        <v>271</v>
      </c>
      <c r="D72" s="1007">
        <v>105</v>
      </c>
      <c r="E72" s="879" t="s">
        <v>433</v>
      </c>
      <c r="F72" s="475">
        <v>7.0679999999999996</v>
      </c>
      <c r="G72" s="497">
        <v>6</v>
      </c>
      <c r="H72" s="691" t="s">
        <v>295</v>
      </c>
      <c r="I72" s="425"/>
      <c r="J72" s="179"/>
      <c r="K72" s="318" t="s">
        <v>98</v>
      </c>
      <c r="L72" s="397">
        <v>5</v>
      </c>
      <c r="M72" s="399">
        <v>5</v>
      </c>
      <c r="N72" s="150"/>
      <c r="O72" s="1365" t="s">
        <v>94</v>
      </c>
      <c r="P72" s="390">
        <f>L64</f>
        <v>72.87</v>
      </c>
      <c r="Q72" s="1304">
        <f>M64</f>
        <v>61.93</v>
      </c>
      <c r="R72" s="11"/>
      <c r="S72" s="1236" t="s">
        <v>286</v>
      </c>
      <c r="T72" s="1253">
        <f>T73</f>
        <v>1.04E-2</v>
      </c>
      <c r="U72" s="1304">
        <f>U73+AF81</f>
        <v>1.04E-2</v>
      </c>
      <c r="V72" s="11"/>
      <c r="W72" s="11"/>
      <c r="X72" s="11"/>
      <c r="Y72" s="84"/>
      <c r="AA72" s="173"/>
      <c r="AB72" s="172"/>
      <c r="AC72" s="167"/>
      <c r="AD72" s="172"/>
      <c r="AE72" s="199"/>
      <c r="AF72" s="172"/>
      <c r="AG72" s="167"/>
      <c r="AH72" s="1296"/>
      <c r="AI72" s="173"/>
      <c r="AJ72" s="313"/>
      <c r="AK72" s="957"/>
      <c r="AL72" s="298"/>
      <c r="AM72" s="954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</row>
    <row r="73" spans="2:56" ht="13.5" customHeight="1" thickBot="1">
      <c r="B73" s="102"/>
      <c r="C73" s="1631" t="s">
        <v>195</v>
      </c>
      <c r="D73" s="81"/>
      <c r="E73" s="67"/>
      <c r="F73" s="38"/>
      <c r="G73" s="87"/>
      <c r="H73" s="692" t="s">
        <v>296</v>
      </c>
      <c r="I73" s="38"/>
      <c r="J73" s="38"/>
      <c r="K73" s="1615" t="s">
        <v>299</v>
      </c>
      <c r="L73" s="550"/>
      <c r="M73" s="551"/>
      <c r="N73" s="150"/>
      <c r="O73" s="131" t="s">
        <v>654</v>
      </c>
      <c r="P73" s="1256">
        <f>P80</f>
        <v>21.721</v>
      </c>
      <c r="Q73" s="1304">
        <f>Q80</f>
        <v>19.04</v>
      </c>
      <c r="R73" s="11"/>
      <c r="S73" s="1149" t="s">
        <v>283</v>
      </c>
      <c r="T73" s="1151">
        <f>F70+L78</f>
        <v>1.04E-2</v>
      </c>
      <c r="U73" s="1360">
        <f>G70+M78</f>
        <v>1.04E-2</v>
      </c>
      <c r="V73" s="11"/>
      <c r="W73" s="1337" t="s">
        <v>483</v>
      </c>
      <c r="X73" s="1338" t="s">
        <v>484</v>
      </c>
      <c r="Y73" s="1339" t="s">
        <v>485</v>
      </c>
      <c r="AA73" s="173"/>
      <c r="AB73" s="1297"/>
      <c r="AC73" s="350"/>
      <c r="AD73" s="172"/>
      <c r="AE73" s="199"/>
      <c r="AF73" s="1296"/>
      <c r="AG73" s="167"/>
      <c r="AH73" s="1296"/>
      <c r="AI73" s="167"/>
      <c r="AJ73" s="313"/>
      <c r="AK73" s="957"/>
      <c r="AL73" s="298"/>
      <c r="AM73" s="954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</row>
    <row r="74" spans="2:56" ht="12.75" customHeight="1" thickBot="1">
      <c r="B74" s="330" t="s">
        <v>450</v>
      </c>
      <c r="C74" s="446" t="s">
        <v>343</v>
      </c>
      <c r="D74" s="1178">
        <v>200</v>
      </c>
      <c r="E74" s="193" t="s">
        <v>447</v>
      </c>
      <c r="F74" s="48"/>
      <c r="G74" s="178"/>
      <c r="H74" s="1156" t="s">
        <v>120</v>
      </c>
      <c r="I74" s="285" t="s">
        <v>121</v>
      </c>
      <c r="J74" s="1468" t="s">
        <v>122</v>
      </c>
      <c r="K74" s="1616" t="s">
        <v>105</v>
      </c>
      <c r="L74" s="1520">
        <v>5</v>
      </c>
      <c r="M74" s="1521">
        <v>5</v>
      </c>
      <c r="N74" s="150"/>
      <c r="O74" s="1228" t="s">
        <v>71</v>
      </c>
      <c r="P74" s="1254">
        <f>F79+L67</f>
        <v>121.97</v>
      </c>
      <c r="Q74" s="1326">
        <f>J82+M67+G79</f>
        <v>146.47</v>
      </c>
      <c r="R74" s="11"/>
      <c r="S74" s="407" t="s">
        <v>116</v>
      </c>
      <c r="T74" s="1261">
        <f>I80</f>
        <v>6.8</v>
      </c>
      <c r="U74" s="1325">
        <f>J80</f>
        <v>6.8</v>
      </c>
      <c r="V74" s="11"/>
      <c r="W74" s="1340" t="s">
        <v>496</v>
      </c>
      <c r="X74" s="1341">
        <f>Y74/1000/0.04</f>
        <v>0.16999999999999998</v>
      </c>
      <c r="Y74" s="1369">
        <f>J78</f>
        <v>6.8</v>
      </c>
      <c r="AA74" s="173"/>
      <c r="AB74" s="1300"/>
      <c r="AC74" s="199"/>
      <c r="AD74" s="172"/>
      <c r="AE74" s="199"/>
      <c r="AF74" s="1296"/>
      <c r="AG74" s="202"/>
      <c r="AH74" s="1296"/>
      <c r="AI74" s="170"/>
      <c r="AJ74" s="313"/>
      <c r="AK74" s="957"/>
      <c r="AL74" s="298"/>
      <c r="AM74" s="954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</row>
    <row r="75" spans="2:56" ht="14.25" customHeight="1" thickBot="1">
      <c r="B75" s="265" t="s">
        <v>100</v>
      </c>
      <c r="C75" s="533" t="s">
        <v>295</v>
      </c>
      <c r="D75" s="690" t="s">
        <v>538</v>
      </c>
      <c r="E75" s="528" t="s">
        <v>120</v>
      </c>
      <c r="F75" s="117" t="s">
        <v>121</v>
      </c>
      <c r="G75" s="225" t="s">
        <v>122</v>
      </c>
      <c r="H75" s="121" t="s">
        <v>101</v>
      </c>
      <c r="I75" s="208">
        <v>159.80000000000001</v>
      </c>
      <c r="J75" s="461">
        <v>156.4</v>
      </c>
      <c r="K75" s="1457" t="s">
        <v>88</v>
      </c>
      <c r="L75" s="426">
        <v>1.5</v>
      </c>
      <c r="M75" s="439">
        <v>1.5</v>
      </c>
      <c r="N75" s="150"/>
      <c r="O75" s="1271" t="s">
        <v>471</v>
      </c>
      <c r="P75" s="1388">
        <f>I82</f>
        <v>30</v>
      </c>
      <c r="Q75" s="1258"/>
      <c r="R75" s="11"/>
      <c r="S75" s="11"/>
      <c r="T75" s="11"/>
      <c r="U75" s="11"/>
      <c r="V75" s="11"/>
      <c r="W75" s="1340" t="s">
        <v>497</v>
      </c>
      <c r="X75" s="1341">
        <f>Y75/1000/0.04</f>
        <v>0.1</v>
      </c>
      <c r="Y75" s="1342">
        <f>M68</f>
        <v>4</v>
      </c>
      <c r="AA75" s="173"/>
      <c r="AB75" s="172"/>
      <c r="AC75" s="199"/>
      <c r="AD75" s="1296"/>
      <c r="AE75" s="199"/>
      <c r="AF75" s="1296"/>
      <c r="AG75" s="172"/>
      <c r="AH75" s="1296"/>
      <c r="AI75" s="170"/>
      <c r="AJ75" s="313"/>
      <c r="AK75" s="957"/>
      <c r="AL75" s="298"/>
      <c r="AM75" s="954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</row>
    <row r="76" spans="2:56" ht="12.75" customHeight="1" thickBot="1">
      <c r="B76" s="701"/>
      <c r="C76" s="279" t="s">
        <v>296</v>
      </c>
      <c r="D76" s="702"/>
      <c r="E76" s="210" t="s">
        <v>64</v>
      </c>
      <c r="F76" s="205">
        <v>1</v>
      </c>
      <c r="G76" s="214">
        <v>1</v>
      </c>
      <c r="H76" s="429" t="s">
        <v>88</v>
      </c>
      <c r="I76" s="426">
        <v>13.6</v>
      </c>
      <c r="J76" s="333">
        <v>13.6</v>
      </c>
      <c r="K76" s="429" t="s">
        <v>90</v>
      </c>
      <c r="L76" s="426">
        <v>15</v>
      </c>
      <c r="M76" s="439">
        <v>15</v>
      </c>
      <c r="N76" s="150"/>
      <c r="R76" s="38"/>
      <c r="S76" s="38"/>
      <c r="T76" s="38"/>
      <c r="U76" s="38"/>
      <c r="V76" s="38"/>
      <c r="W76" s="1343" t="s">
        <v>487</v>
      </c>
      <c r="X76" s="1344">
        <f>SUM(X74:X75)</f>
        <v>0.27</v>
      </c>
      <c r="Y76" s="1345">
        <f>SUM(Y74:Y75)</f>
        <v>10.8</v>
      </c>
      <c r="AA76" s="173"/>
      <c r="AB76" s="1297"/>
      <c r="AC76" s="199"/>
      <c r="AD76" s="1296"/>
      <c r="AE76" s="199"/>
      <c r="AF76" s="172"/>
      <c r="AG76" s="172"/>
      <c r="AH76" s="1296"/>
      <c r="AI76" s="170"/>
      <c r="AJ76" s="313"/>
      <c r="AK76" s="957"/>
      <c r="AL76" s="298"/>
      <c r="AM76" s="954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</row>
    <row r="77" spans="2:56" ht="13.5" customHeight="1" thickBot="1">
      <c r="B77" s="73"/>
      <c r="C77" s="1540"/>
      <c r="D77" s="11"/>
      <c r="E77" s="433" t="s">
        <v>90</v>
      </c>
      <c r="F77" s="434">
        <v>66</v>
      </c>
      <c r="G77" s="534">
        <v>66</v>
      </c>
      <c r="H77" s="429" t="s">
        <v>97</v>
      </c>
      <c r="I77" s="1449">
        <v>13.6</v>
      </c>
      <c r="J77" s="1469">
        <v>13.6</v>
      </c>
      <c r="K77" s="429" t="s">
        <v>112</v>
      </c>
      <c r="L77" s="426">
        <v>2</v>
      </c>
      <c r="M77" s="439">
        <v>2</v>
      </c>
      <c r="N77" s="150"/>
      <c r="O77" s="1337" t="s">
        <v>652</v>
      </c>
      <c r="P77" s="1692" t="s">
        <v>121</v>
      </c>
      <c r="Q77" s="1693" t="s">
        <v>122</v>
      </c>
      <c r="AA77" s="364"/>
      <c r="AB77" s="1296"/>
      <c r="AC77" s="199"/>
      <c r="AD77" s="172"/>
      <c r="AE77" s="199"/>
      <c r="AF77" s="1296"/>
      <c r="AG77" s="172"/>
      <c r="AH77" s="1296"/>
      <c r="AI77" s="170"/>
      <c r="AJ77" s="313"/>
      <c r="AK77" s="957"/>
      <c r="AL77" s="298"/>
      <c r="AM77" s="954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</row>
    <row r="78" spans="2:56" ht="16.5" thickBot="1">
      <c r="B78" s="73"/>
      <c r="C78" s="1540"/>
      <c r="D78" s="11"/>
      <c r="E78" s="433" t="s">
        <v>62</v>
      </c>
      <c r="F78" s="434">
        <v>10</v>
      </c>
      <c r="G78" s="483">
        <v>10</v>
      </c>
      <c r="H78" s="318" t="s">
        <v>284</v>
      </c>
      <c r="I78" s="1450" t="s">
        <v>537</v>
      </c>
      <c r="J78" s="1470">
        <v>6.8</v>
      </c>
      <c r="K78" s="468" t="s">
        <v>283</v>
      </c>
      <c r="L78" s="707">
        <v>4.0000000000000002E-4</v>
      </c>
      <c r="M78" s="708">
        <v>4.0000000000000002E-4</v>
      </c>
      <c r="N78" s="150"/>
      <c r="O78" s="879" t="s">
        <v>433</v>
      </c>
      <c r="P78" s="1256">
        <f>F72</f>
        <v>7.0679999999999996</v>
      </c>
      <c r="Q78" s="1304">
        <f>G72</f>
        <v>6</v>
      </c>
      <c r="AA78" s="199"/>
      <c r="AB78" s="1808"/>
      <c r="AC78" s="199"/>
      <c r="AD78" s="1296"/>
      <c r="AE78" s="199"/>
      <c r="AF78" s="172"/>
      <c r="AG78" s="167"/>
      <c r="AH78" s="172"/>
      <c r="AI78" s="170"/>
      <c r="AJ78" s="313"/>
      <c r="AK78" s="957"/>
      <c r="AL78" s="298"/>
      <c r="AM78" s="963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</row>
    <row r="79" spans="2:56" ht="15.75" thickBot="1">
      <c r="B79" s="73"/>
      <c r="C79" s="1540"/>
      <c r="D79" s="11"/>
      <c r="E79" s="1371" t="s">
        <v>89</v>
      </c>
      <c r="F79" s="712">
        <v>105.5</v>
      </c>
      <c r="G79" s="793">
        <v>100</v>
      </c>
      <c r="H79" s="429" t="s">
        <v>91</v>
      </c>
      <c r="I79" s="432">
        <v>6.8</v>
      </c>
      <c r="J79" s="1467">
        <v>6.8</v>
      </c>
      <c r="K79" s="1617" t="s">
        <v>92</v>
      </c>
      <c r="L79" s="1618">
        <v>0.2</v>
      </c>
      <c r="M79" s="1619">
        <v>0.2</v>
      </c>
      <c r="N79" s="150"/>
      <c r="O79" s="113" t="s">
        <v>498</v>
      </c>
      <c r="P79" s="1256">
        <f>L65</f>
        <v>14.653</v>
      </c>
      <c r="Q79" s="1304">
        <f>M65</f>
        <v>13.04</v>
      </c>
      <c r="S79" s="57"/>
      <c r="T79" s="166"/>
      <c r="U79" s="235"/>
      <c r="AA79" s="199"/>
      <c r="AB79" s="1307"/>
      <c r="AC79" s="669"/>
      <c r="AD79" s="1296"/>
      <c r="AE79" s="173"/>
      <c r="AF79" s="172"/>
      <c r="AG79" s="172"/>
      <c r="AH79" s="1296"/>
      <c r="AI79" s="573"/>
      <c r="AJ79" s="172"/>
      <c r="AK79" s="172"/>
      <c r="AL79" s="172"/>
      <c r="AM79" s="172"/>
      <c r="AN79" s="172"/>
      <c r="AO79" s="172"/>
      <c r="AP79" s="183"/>
      <c r="AQ79" s="177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</row>
    <row r="80" spans="2:56" ht="13.5" customHeight="1" thickBot="1">
      <c r="B80" s="73"/>
      <c r="C80" s="1540"/>
      <c r="D80" s="11"/>
      <c r="E80" s="316" t="s">
        <v>90</v>
      </c>
      <c r="F80" s="396">
        <v>50</v>
      </c>
      <c r="G80" s="448">
        <v>50</v>
      </c>
      <c r="H80" s="429" t="s">
        <v>102</v>
      </c>
      <c r="I80" s="432">
        <v>6.8</v>
      </c>
      <c r="J80" s="1467">
        <v>6.8</v>
      </c>
      <c r="K80" s="1502" t="s">
        <v>271</v>
      </c>
      <c r="L80" s="194"/>
      <c r="M80" s="178"/>
      <c r="N80" s="150"/>
      <c r="O80" s="1337" t="s">
        <v>653</v>
      </c>
      <c r="P80" s="1694">
        <f>SUM(P78:P79)</f>
        <v>21.721</v>
      </c>
      <c r="Q80" s="389">
        <f>SUM(Q78:Q79)</f>
        <v>19.04</v>
      </c>
      <c r="S80" s="368"/>
      <c r="T80" s="171"/>
      <c r="U80" s="769"/>
      <c r="AA80" s="172"/>
      <c r="AB80" s="1296"/>
      <c r="AC80" s="669"/>
      <c r="AD80" s="1296"/>
      <c r="AE80" s="172"/>
      <c r="AF80" s="1296"/>
      <c r="AG80" s="172"/>
      <c r="AH80" s="1296"/>
      <c r="AI80" s="370"/>
      <c r="AJ80" s="340"/>
      <c r="AK80" s="341"/>
      <c r="AL80" s="172"/>
      <c r="AM80" s="363"/>
      <c r="AN80" s="172"/>
      <c r="AO80" s="172"/>
      <c r="AP80" s="183"/>
      <c r="AQ80" s="167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</row>
    <row r="81" spans="2:59" ht="13.5" customHeight="1" thickBot="1">
      <c r="B81" s="73"/>
      <c r="C81" s="1540"/>
      <c r="D81" s="11"/>
      <c r="E81" s="73"/>
      <c r="F81" s="11"/>
      <c r="G81" s="84"/>
      <c r="H81" s="429" t="s">
        <v>105</v>
      </c>
      <c r="I81" s="432">
        <v>6.8</v>
      </c>
      <c r="J81" s="1467">
        <v>6.8</v>
      </c>
      <c r="K81" s="531" t="s">
        <v>120</v>
      </c>
      <c r="L81" s="282" t="s">
        <v>121</v>
      </c>
      <c r="M81" s="1724" t="s">
        <v>122</v>
      </c>
      <c r="N81" s="150"/>
      <c r="R81" s="11"/>
      <c r="S81" s="7"/>
      <c r="T81" s="15"/>
      <c r="U81" s="234"/>
      <c r="AA81" s="172"/>
      <c r="AB81" s="1296"/>
      <c r="AC81" s="167"/>
      <c r="AD81" s="172"/>
      <c r="AE81" s="167"/>
      <c r="AF81" s="1297"/>
      <c r="AG81" s="172"/>
      <c r="AH81" s="1296"/>
      <c r="AI81" s="167"/>
      <c r="AJ81" s="166"/>
      <c r="AK81" s="235"/>
      <c r="AL81" s="172"/>
      <c r="AM81" s="363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</row>
    <row r="82" spans="2:59" ht="13.5" customHeight="1" thickBot="1">
      <c r="B82" s="67"/>
      <c r="C82" s="1541"/>
      <c r="D82" s="38"/>
      <c r="E82" s="67"/>
      <c r="F82" s="38"/>
      <c r="G82" s="87"/>
      <c r="H82" s="481" t="s">
        <v>294</v>
      </c>
      <c r="I82" s="347">
        <v>30</v>
      </c>
      <c r="J82" s="542">
        <v>30</v>
      </c>
      <c r="K82" s="1503" t="s">
        <v>285</v>
      </c>
      <c r="L82" s="680">
        <v>119.173</v>
      </c>
      <c r="M82" s="1725">
        <v>105</v>
      </c>
      <c r="N82" s="150"/>
      <c r="O82" s="57"/>
      <c r="P82" s="166"/>
      <c r="Q82" s="235"/>
      <c r="R82" s="11"/>
      <c r="S82" s="57"/>
      <c r="T82" s="55"/>
      <c r="U82" s="236"/>
      <c r="AA82" s="172"/>
      <c r="AB82" s="1296"/>
      <c r="AC82" s="172"/>
      <c r="AD82" s="1296"/>
      <c r="AE82" s="167"/>
      <c r="AF82" s="172"/>
      <c r="AG82" s="172"/>
      <c r="AH82" s="1296"/>
      <c r="AI82" s="167"/>
      <c r="AJ82" s="166"/>
      <c r="AK82" s="235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</row>
    <row r="83" spans="2:59" ht="12.75" customHeight="1">
      <c r="C83" s="1542"/>
      <c r="N83" s="150"/>
      <c r="O83" s="11"/>
      <c r="P83" s="11"/>
      <c r="Q83" s="11"/>
      <c r="R83" s="11"/>
      <c r="S83" s="57"/>
      <c r="T83" s="55"/>
      <c r="U83" s="234"/>
      <c r="AA83" s="951"/>
      <c r="AB83" s="1296"/>
      <c r="AC83" s="167"/>
      <c r="AD83" s="1309"/>
      <c r="AE83" s="172"/>
      <c r="AF83" s="1296"/>
      <c r="AG83" s="172"/>
      <c r="AH83" s="1296"/>
      <c r="AI83" s="167"/>
      <c r="AJ83" s="166"/>
      <c r="AK83" s="235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</row>
    <row r="84" spans="2:59">
      <c r="C84" s="1542"/>
      <c r="N84" s="150"/>
      <c r="O84" s="11"/>
      <c r="P84" s="11"/>
      <c r="Q84" s="11"/>
      <c r="R84" s="11"/>
      <c r="S84" s="7"/>
      <c r="T84" s="55"/>
      <c r="U84" s="733"/>
      <c r="AA84" s="343"/>
      <c r="AB84" s="1296"/>
      <c r="AC84" s="172"/>
      <c r="AD84" s="1067"/>
      <c r="AE84" s="359"/>
      <c r="AF84" s="1296"/>
      <c r="AG84" s="159"/>
      <c r="AH84" s="1296"/>
      <c r="AI84" s="167"/>
      <c r="AJ84" s="166"/>
      <c r="AK84" s="235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</row>
    <row r="85" spans="2:59" ht="15.75" thickBot="1">
      <c r="C85" s="1542"/>
      <c r="N85" s="150"/>
      <c r="S85" s="7"/>
      <c r="T85" s="55"/>
      <c r="U85" s="733"/>
      <c r="AA85" s="170"/>
      <c r="AB85" s="1296"/>
      <c r="AC85" s="199"/>
      <c r="AD85" s="172"/>
      <c r="AE85" s="199"/>
      <c r="AF85" s="1296"/>
      <c r="AG85" s="170"/>
      <c r="AH85" s="1296"/>
      <c r="AI85" s="172"/>
      <c r="AJ85" s="340"/>
      <c r="AK85" s="581"/>
      <c r="AL85" s="340"/>
      <c r="AM85" s="581"/>
      <c r="AN85" s="172"/>
      <c r="AO85" s="170"/>
      <c r="AP85" s="335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</row>
    <row r="86" spans="2:59" ht="15" customHeight="1">
      <c r="B86" s="35" t="s">
        <v>1</v>
      </c>
      <c r="C86" s="1543" t="s">
        <v>2</v>
      </c>
      <c r="D86" s="96" t="s">
        <v>3</v>
      </c>
      <c r="E86" s="102" t="s">
        <v>72</v>
      </c>
      <c r="F86" s="81"/>
      <c r="G86" s="81"/>
      <c r="H86" s="81"/>
      <c r="I86" s="81"/>
      <c r="J86" s="81"/>
      <c r="K86" s="81"/>
      <c r="L86" s="81"/>
      <c r="M86" s="64"/>
      <c r="N86" s="150"/>
      <c r="S86" s="1760"/>
      <c r="T86" s="171"/>
      <c r="U86" s="235"/>
      <c r="AA86" s="170"/>
      <c r="AB86" s="1296"/>
      <c r="AC86" s="199"/>
      <c r="AD86" s="172"/>
      <c r="AE86" s="199"/>
      <c r="AF86" s="1296"/>
      <c r="AG86" s="170"/>
      <c r="AH86" s="1296"/>
      <c r="AI86" s="170"/>
      <c r="AJ86" s="171"/>
      <c r="AK86" s="209"/>
      <c r="AL86" s="958"/>
      <c r="AM86" s="954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</row>
    <row r="87" spans="2:59" ht="18" customHeight="1" thickBot="1">
      <c r="B87" s="494" t="s">
        <v>4</v>
      </c>
      <c r="C87" s="1544"/>
      <c r="D87" s="495" t="s">
        <v>73</v>
      </c>
      <c r="E87" s="67"/>
      <c r="F87" s="38"/>
      <c r="G87" s="38"/>
      <c r="H87" s="11"/>
      <c r="I87" s="11"/>
      <c r="J87" s="11"/>
      <c r="K87" s="11"/>
      <c r="L87" s="11"/>
      <c r="M87" s="84"/>
      <c r="N87" s="180"/>
      <c r="AA87" s="173"/>
      <c r="AB87" s="1299"/>
      <c r="AC87" s="199"/>
      <c r="AD87" s="1296"/>
      <c r="AE87" s="199"/>
      <c r="AF87" s="1296"/>
      <c r="AG87" s="170"/>
      <c r="AH87" s="1296"/>
      <c r="AI87" s="170"/>
      <c r="AJ87" s="171"/>
      <c r="AK87" s="209"/>
      <c r="AL87" s="298"/>
      <c r="AM87" s="954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</row>
    <row r="88" spans="2:59" ht="15.75" customHeight="1" thickBot="1">
      <c r="B88" s="788" t="s">
        <v>305</v>
      </c>
      <c r="C88" s="1545"/>
      <c r="D88" s="714"/>
      <c r="E88" s="715" t="s">
        <v>197</v>
      </c>
      <c r="F88" s="179"/>
      <c r="G88" s="391"/>
      <c r="H88" s="770" t="s">
        <v>239</v>
      </c>
      <c r="I88" s="527"/>
      <c r="J88" s="527"/>
      <c r="K88" s="1153" t="s">
        <v>608</v>
      </c>
      <c r="L88" s="1171"/>
      <c r="M88" s="1172"/>
      <c r="N88" s="150"/>
      <c r="O88" s="1218" t="s">
        <v>473</v>
      </c>
      <c r="P88" s="1219"/>
      <c r="Q88" s="1219"/>
      <c r="R88" s="569"/>
      <c r="S88" s="48"/>
      <c r="T88" s="48"/>
      <c r="U88" s="48"/>
      <c r="V88" s="81"/>
      <c r="W88" s="48"/>
      <c r="X88" s="48"/>
      <c r="Y88" s="59"/>
      <c r="AA88" s="173"/>
      <c r="AB88" s="1302"/>
      <c r="AC88" s="199"/>
      <c r="AD88" s="172"/>
      <c r="AE88" s="199"/>
      <c r="AF88" s="1296"/>
      <c r="AG88" s="167"/>
      <c r="AH88" s="1296"/>
      <c r="AI88" s="170"/>
      <c r="AJ88" s="171"/>
      <c r="AK88" s="235"/>
      <c r="AL88" s="298"/>
      <c r="AM88" s="954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</row>
    <row r="89" spans="2:59" ht="15.75" customHeight="1" thickBot="1">
      <c r="B89" s="102"/>
      <c r="C89" s="745" t="s">
        <v>194</v>
      </c>
      <c r="D89" s="64"/>
      <c r="E89" s="287" t="s">
        <v>120</v>
      </c>
      <c r="F89" s="260" t="s">
        <v>121</v>
      </c>
      <c r="G89" s="261" t="s">
        <v>122</v>
      </c>
      <c r="H89" s="457" t="s">
        <v>120</v>
      </c>
      <c r="I89" s="117" t="s">
        <v>121</v>
      </c>
      <c r="J89" s="500" t="s">
        <v>122</v>
      </c>
      <c r="K89" s="1154" t="s">
        <v>602</v>
      </c>
      <c r="L89" s="560"/>
      <c r="M89" s="710"/>
      <c r="N89" s="150"/>
      <c r="O89" s="1273" t="s">
        <v>120</v>
      </c>
      <c r="P89" s="1274" t="s">
        <v>121</v>
      </c>
      <c r="Q89" s="1275" t="s">
        <v>122</v>
      </c>
      <c r="R89" s="11"/>
      <c r="S89" s="696" t="s">
        <v>120</v>
      </c>
      <c r="T89" s="696" t="s">
        <v>121</v>
      </c>
      <c r="U89" s="1275" t="s">
        <v>122</v>
      </c>
      <c r="V89" s="11"/>
      <c r="W89" s="696" t="s">
        <v>120</v>
      </c>
      <c r="X89" s="1276" t="s">
        <v>121</v>
      </c>
      <c r="Y89" s="1277" t="s">
        <v>122</v>
      </c>
      <c r="AA89" s="170"/>
      <c r="AB89" s="172"/>
      <c r="AC89" s="199"/>
      <c r="AD89" s="1296"/>
      <c r="AE89" s="199"/>
      <c r="AF89" s="172"/>
      <c r="AG89" s="167"/>
      <c r="AH89" s="1296"/>
      <c r="AI89" s="167"/>
      <c r="AJ89" s="171"/>
      <c r="AK89" s="233"/>
      <c r="AL89" s="298"/>
      <c r="AM89" s="954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</row>
    <row r="90" spans="2:59" ht="15" customHeight="1" thickBot="1">
      <c r="B90" s="716" t="s">
        <v>165</v>
      </c>
      <c r="C90" s="446" t="s">
        <v>170</v>
      </c>
      <c r="D90" s="699">
        <v>250</v>
      </c>
      <c r="E90" s="121" t="s">
        <v>56</v>
      </c>
      <c r="F90" s="208">
        <v>66.75</v>
      </c>
      <c r="G90" s="227">
        <v>50</v>
      </c>
      <c r="H90" s="121" t="s">
        <v>240</v>
      </c>
      <c r="I90" s="480">
        <v>95.7</v>
      </c>
      <c r="J90" s="501">
        <v>81.400000000000006</v>
      </c>
      <c r="K90" s="457" t="s">
        <v>120</v>
      </c>
      <c r="L90" s="117" t="s">
        <v>121</v>
      </c>
      <c r="M90" s="225" t="s">
        <v>122</v>
      </c>
      <c r="N90" s="150"/>
      <c r="O90" s="1278" t="s">
        <v>210</v>
      </c>
      <c r="P90" s="1279">
        <f>D97</f>
        <v>60</v>
      </c>
      <c r="Q90" s="1304">
        <f>D97</f>
        <v>60</v>
      </c>
      <c r="R90" s="11"/>
      <c r="S90" s="1228" t="s">
        <v>91</v>
      </c>
      <c r="T90" s="1251">
        <f>F94+I95</f>
        <v>10.95</v>
      </c>
      <c r="U90" s="1304">
        <f>G94+J95</f>
        <v>10.95</v>
      </c>
      <c r="V90" s="11"/>
      <c r="W90" s="1280" t="s">
        <v>460</v>
      </c>
      <c r="X90" s="162"/>
      <c r="Y90" s="163"/>
      <c r="AA90" s="173"/>
      <c r="AB90" s="1299"/>
      <c r="AC90" s="167"/>
      <c r="AD90" s="172"/>
      <c r="AE90" s="199"/>
      <c r="AF90" s="172"/>
      <c r="AG90" s="167"/>
      <c r="AH90" s="1296"/>
      <c r="AI90" s="166"/>
      <c r="AJ90" s="171"/>
      <c r="AK90" s="233"/>
      <c r="AL90" s="298"/>
      <c r="AM90" s="954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</row>
    <row r="91" spans="2:59" ht="15.75" customHeight="1">
      <c r="B91" s="1697" t="s">
        <v>261</v>
      </c>
      <c r="C91" s="486" t="s">
        <v>205</v>
      </c>
      <c r="D91" s="490">
        <v>60</v>
      </c>
      <c r="E91" s="429" t="s">
        <v>80</v>
      </c>
      <c r="F91" s="426">
        <v>12.5</v>
      </c>
      <c r="G91" s="445">
        <v>10</v>
      </c>
      <c r="H91" s="429" t="s">
        <v>56</v>
      </c>
      <c r="I91" s="502">
        <v>136.27000000000001</v>
      </c>
      <c r="J91" s="503">
        <v>102.2</v>
      </c>
      <c r="K91" s="121" t="s">
        <v>609</v>
      </c>
      <c r="L91" s="426">
        <v>20</v>
      </c>
      <c r="M91" s="427">
        <v>20</v>
      </c>
      <c r="N91" s="150"/>
      <c r="O91" s="1228" t="s">
        <v>209</v>
      </c>
      <c r="P91" s="1253">
        <f>L102+D96+L106</f>
        <v>111</v>
      </c>
      <c r="Q91" s="1323">
        <f>D96+M102+M106</f>
        <v>111</v>
      </c>
      <c r="R91" s="11"/>
      <c r="S91" s="403" t="s">
        <v>98</v>
      </c>
      <c r="T91" s="1253">
        <f>I94+L104</f>
        <v>6.5500000000000007</v>
      </c>
      <c r="U91" s="1304">
        <f>J94+M104</f>
        <v>6.5500000000000007</v>
      </c>
      <c r="V91" s="11"/>
      <c r="W91" s="1231" t="s">
        <v>112</v>
      </c>
      <c r="X91" s="1253">
        <f>I93</f>
        <v>6</v>
      </c>
      <c r="Y91" s="1324">
        <f>J93</f>
        <v>6</v>
      </c>
      <c r="AA91" s="173"/>
      <c r="AB91" s="1299"/>
      <c r="AC91" s="199"/>
      <c r="AD91" s="172"/>
      <c r="AE91" s="199"/>
      <c r="AF91" s="172"/>
      <c r="AG91" s="167"/>
      <c r="AH91" s="1296"/>
      <c r="AI91" s="170"/>
      <c r="AJ91" s="171"/>
      <c r="AK91" s="233"/>
      <c r="AL91" s="968"/>
      <c r="AM91" s="954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</row>
    <row r="92" spans="2:59" ht="15" customHeight="1">
      <c r="B92" s="281"/>
      <c r="C92" s="1023" t="s">
        <v>659</v>
      </c>
      <c r="D92" s="570"/>
      <c r="E92" s="429" t="s">
        <v>282</v>
      </c>
      <c r="F92" s="426">
        <v>12</v>
      </c>
      <c r="G92" s="445">
        <v>10</v>
      </c>
      <c r="H92" s="428" t="s">
        <v>282</v>
      </c>
      <c r="I92" s="440">
        <v>9.84</v>
      </c>
      <c r="J92" s="430">
        <v>8.1999999999999993</v>
      </c>
      <c r="K92" s="431" t="s">
        <v>62</v>
      </c>
      <c r="L92" s="464">
        <v>10</v>
      </c>
      <c r="M92" s="505">
        <v>10</v>
      </c>
      <c r="N92" s="150"/>
      <c r="O92" s="1228" t="s">
        <v>474</v>
      </c>
      <c r="P92" s="1253">
        <f>F93</f>
        <v>20</v>
      </c>
      <c r="Q92" s="1304">
        <f>G93</f>
        <v>20</v>
      </c>
      <c r="R92" s="11"/>
      <c r="S92" s="1263" t="s">
        <v>332</v>
      </c>
      <c r="T92" s="1367">
        <v>0.03</v>
      </c>
      <c r="U92" s="1326">
        <f>M100</f>
        <v>1.2</v>
      </c>
      <c r="V92" s="11"/>
      <c r="W92" s="1234" t="s">
        <v>95</v>
      </c>
      <c r="X92" s="1253">
        <f>F92+I92+L101</f>
        <v>28.25</v>
      </c>
      <c r="Y92" s="1364">
        <f>G92+J92+M101</f>
        <v>23.2</v>
      </c>
      <c r="AA92" s="173"/>
      <c r="AB92" s="1298"/>
      <c r="AC92" s="199"/>
      <c r="AD92" s="172"/>
      <c r="AE92" s="199"/>
      <c r="AF92" s="172"/>
      <c r="AG92" s="167"/>
      <c r="AH92" s="1296"/>
      <c r="AI92" s="172"/>
      <c r="AJ92" s="166"/>
      <c r="AK92" s="228"/>
      <c r="AL92" s="298"/>
      <c r="AM92" s="954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</row>
    <row r="93" spans="2:59" ht="16.5" customHeight="1">
      <c r="B93" s="383" t="s">
        <v>238</v>
      </c>
      <c r="C93" s="446" t="s">
        <v>239</v>
      </c>
      <c r="D93" s="782" t="s">
        <v>540</v>
      </c>
      <c r="E93" s="429" t="s">
        <v>474</v>
      </c>
      <c r="F93" s="426">
        <v>20</v>
      </c>
      <c r="G93" s="439">
        <v>20</v>
      </c>
      <c r="H93" s="429" t="s">
        <v>96</v>
      </c>
      <c r="I93" s="469">
        <v>6</v>
      </c>
      <c r="J93" s="504">
        <v>6</v>
      </c>
      <c r="K93" s="429" t="s">
        <v>212</v>
      </c>
      <c r="L93" s="426">
        <v>0.2</v>
      </c>
      <c r="M93" s="427">
        <v>0.2</v>
      </c>
      <c r="N93" s="150"/>
      <c r="O93" s="429" t="s">
        <v>56</v>
      </c>
      <c r="P93" s="1254">
        <f>F90+I91</f>
        <v>203.02</v>
      </c>
      <c r="Q93" s="1325">
        <f>G90+J91</f>
        <v>152.19999999999999</v>
      </c>
      <c r="R93" s="11"/>
      <c r="S93" s="403" t="s">
        <v>62</v>
      </c>
      <c r="T93" s="1261">
        <f>I103+L92</f>
        <v>20</v>
      </c>
      <c r="U93" s="1325">
        <f>J103+M92</f>
        <v>20</v>
      </c>
      <c r="V93" s="11"/>
      <c r="W93" s="1234" t="s">
        <v>80</v>
      </c>
      <c r="X93" s="1253">
        <f>F91</f>
        <v>12.5</v>
      </c>
      <c r="Y93" s="1324">
        <f>G91</f>
        <v>10</v>
      </c>
      <c r="AA93" s="173"/>
      <c r="AB93" s="172"/>
      <c r="AC93" s="353"/>
      <c r="AD93" s="172"/>
      <c r="AE93" s="199"/>
      <c r="AF93" s="1296"/>
      <c r="AG93" s="167"/>
      <c r="AH93" s="1296"/>
      <c r="AI93" s="172"/>
      <c r="AJ93" s="171"/>
      <c r="AK93" s="233"/>
      <c r="AL93" s="298"/>
      <c r="AM93" s="954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</row>
    <row r="94" spans="2:59" ht="15" customHeight="1" thickBot="1">
      <c r="B94" s="421" t="s">
        <v>600</v>
      </c>
      <c r="C94" s="533" t="s">
        <v>601</v>
      </c>
      <c r="D94" s="490">
        <v>200</v>
      </c>
      <c r="E94" s="431" t="s">
        <v>91</v>
      </c>
      <c r="F94" s="474">
        <v>5</v>
      </c>
      <c r="G94" s="445">
        <v>5</v>
      </c>
      <c r="H94" s="429" t="s">
        <v>98</v>
      </c>
      <c r="I94" s="426">
        <v>1.07</v>
      </c>
      <c r="J94" s="333">
        <v>1.07</v>
      </c>
      <c r="K94" s="431" t="s">
        <v>90</v>
      </c>
      <c r="L94" s="464">
        <v>200</v>
      </c>
      <c r="M94" s="505">
        <v>200</v>
      </c>
      <c r="N94" s="180"/>
      <c r="O94" s="1224" t="s">
        <v>211</v>
      </c>
      <c r="P94" s="1283">
        <f>X95</f>
        <v>109.87</v>
      </c>
      <c r="Q94" s="1326">
        <f>Y95</f>
        <v>99.2</v>
      </c>
      <c r="R94" s="11"/>
      <c r="S94" s="403" t="s">
        <v>64</v>
      </c>
      <c r="T94" s="1253">
        <f>I101</f>
        <v>1</v>
      </c>
      <c r="U94" s="1304">
        <f>J101</f>
        <v>1</v>
      </c>
      <c r="V94" s="11"/>
      <c r="W94" s="1234" t="s">
        <v>205</v>
      </c>
      <c r="X94" s="1254">
        <f>F101</f>
        <v>63.12</v>
      </c>
      <c r="Y94" s="1328">
        <f>G101</f>
        <v>60</v>
      </c>
      <c r="AA94" s="173"/>
      <c r="AB94" s="172"/>
      <c r="AC94" s="199"/>
      <c r="AD94" s="1296"/>
      <c r="AE94" s="199"/>
      <c r="AF94" s="172"/>
      <c r="AG94" s="167"/>
      <c r="AH94" s="1296"/>
      <c r="AI94" s="172"/>
      <c r="AJ94" s="174"/>
      <c r="AK94" s="233"/>
      <c r="AL94" s="958"/>
      <c r="AM94" s="954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</row>
    <row r="95" spans="2:59" ht="15.75" customHeight="1">
      <c r="B95" s="281"/>
      <c r="C95" s="279" t="s">
        <v>602</v>
      </c>
      <c r="D95" s="649"/>
      <c r="E95" s="429" t="s">
        <v>65</v>
      </c>
      <c r="F95" s="426">
        <v>1.5</v>
      </c>
      <c r="G95" s="445">
        <v>1.5</v>
      </c>
      <c r="H95" s="429" t="s">
        <v>91</v>
      </c>
      <c r="I95" s="443">
        <v>5.95</v>
      </c>
      <c r="J95" s="444">
        <v>5.95</v>
      </c>
      <c r="K95" s="776" t="s">
        <v>342</v>
      </c>
      <c r="L95" s="777"/>
      <c r="M95" s="778"/>
      <c r="N95" s="150"/>
      <c r="O95" s="1284" t="s">
        <v>662</v>
      </c>
      <c r="P95" s="1261">
        <f>F105</f>
        <v>100</v>
      </c>
      <c r="Q95" s="1304">
        <f>D102</f>
        <v>100</v>
      </c>
      <c r="R95" s="11"/>
      <c r="S95" s="403" t="s">
        <v>65</v>
      </c>
      <c r="T95" s="1336">
        <f>F95</f>
        <v>1.5</v>
      </c>
      <c r="U95" s="1304">
        <f>G95</f>
        <v>1.5</v>
      </c>
      <c r="V95" s="11"/>
      <c r="W95" s="1239" t="s">
        <v>462</v>
      </c>
      <c r="X95" s="1255">
        <f>SUM(X91:X94)</f>
        <v>109.87</v>
      </c>
      <c r="Y95" s="1241">
        <f>SUM(Y91:Y94)</f>
        <v>99.2</v>
      </c>
      <c r="AA95" s="173"/>
      <c r="AB95" s="1297"/>
      <c r="AC95" s="350"/>
      <c r="AD95" s="172"/>
      <c r="AE95" s="199"/>
      <c r="AF95" s="1296"/>
      <c r="AG95" s="167"/>
      <c r="AH95" s="1296"/>
      <c r="AI95" s="172"/>
      <c r="AJ95" s="166"/>
      <c r="AK95" s="228"/>
      <c r="AL95" s="298"/>
      <c r="AM95" s="954"/>
      <c r="AN95" s="172"/>
      <c r="AO95" s="172"/>
      <c r="AP95" s="172"/>
      <c r="AQ95" s="172"/>
      <c r="AR95" s="172"/>
      <c r="AS95" s="172"/>
      <c r="AT95" s="167"/>
      <c r="AU95" s="167"/>
      <c r="AV95" s="167"/>
      <c r="AW95" s="172"/>
      <c r="AX95" s="172"/>
      <c r="AY95" s="172"/>
      <c r="AZ95" s="172"/>
      <c r="BA95" s="172"/>
      <c r="BB95" s="172"/>
      <c r="BC95" s="172"/>
      <c r="BD95" s="172"/>
      <c r="BE95" s="11"/>
      <c r="BF95" s="11"/>
      <c r="BG95" s="11"/>
    </row>
    <row r="96" spans="2:59" ht="12.75" customHeight="1" thickBot="1">
      <c r="B96" s="717" t="s">
        <v>9</v>
      </c>
      <c r="C96" s="446" t="s">
        <v>10</v>
      </c>
      <c r="D96" s="783">
        <v>60</v>
      </c>
      <c r="E96" s="507" t="s">
        <v>307</v>
      </c>
      <c r="F96" s="426">
        <v>0.01</v>
      </c>
      <c r="G96" s="445">
        <v>0.01</v>
      </c>
      <c r="H96" s="507" t="s">
        <v>307</v>
      </c>
      <c r="I96" s="276">
        <v>8.0000000000000002E-3</v>
      </c>
      <c r="J96" s="508">
        <v>8.0000000000000002E-3</v>
      </c>
      <c r="K96" s="779" t="s">
        <v>341</v>
      </c>
      <c r="L96" s="752"/>
      <c r="M96" s="753"/>
      <c r="N96" s="150"/>
      <c r="O96" s="1284" t="s">
        <v>144</v>
      </c>
      <c r="P96" s="1261">
        <f>L91</f>
        <v>20</v>
      </c>
      <c r="Q96" s="1304">
        <f>M91</f>
        <v>20</v>
      </c>
      <c r="R96" s="11"/>
      <c r="S96" s="1236" t="s">
        <v>286</v>
      </c>
      <c r="T96" s="1226">
        <f>T97+T98+T99</f>
        <v>1.718</v>
      </c>
      <c r="U96" s="1304">
        <f>U97+U98+AF103+U99</f>
        <v>1.718</v>
      </c>
      <c r="V96" s="11"/>
      <c r="W96" s="11"/>
      <c r="X96" s="11"/>
      <c r="Y96" s="84"/>
      <c r="AA96" s="173"/>
      <c r="AB96" s="1300"/>
      <c r="AC96" s="199"/>
      <c r="AD96" s="1296"/>
      <c r="AE96" s="199"/>
      <c r="AF96" s="1296"/>
      <c r="AG96" s="202"/>
      <c r="AH96" s="1296"/>
      <c r="AI96" s="172"/>
      <c r="AJ96" s="313"/>
      <c r="AK96" s="957"/>
      <c r="AL96" s="298"/>
      <c r="AM96" s="954"/>
      <c r="AN96" s="172"/>
      <c r="AO96" s="172"/>
      <c r="AP96" s="172"/>
      <c r="AQ96" s="172"/>
      <c r="AR96" s="172"/>
      <c r="AS96" s="172"/>
      <c r="AT96" s="172"/>
      <c r="AU96" s="172"/>
      <c r="AV96" s="199"/>
      <c r="AW96" s="170"/>
      <c r="AX96" s="172"/>
      <c r="AY96" s="172"/>
      <c r="AZ96" s="172"/>
      <c r="BA96" s="172"/>
      <c r="BB96" s="172"/>
      <c r="BC96" s="172"/>
      <c r="BD96" s="172"/>
      <c r="BE96" s="11"/>
      <c r="BF96" s="11"/>
      <c r="BG96" s="11"/>
    </row>
    <row r="97" spans="2:62" ht="15" customHeight="1" thickBot="1">
      <c r="B97" s="718" t="s">
        <v>9</v>
      </c>
      <c r="C97" s="346" t="s">
        <v>311</v>
      </c>
      <c r="D97" s="784">
        <v>60</v>
      </c>
      <c r="E97" s="431" t="s">
        <v>90</v>
      </c>
      <c r="F97" s="464">
        <v>175</v>
      </c>
      <c r="G97" s="541">
        <v>175</v>
      </c>
      <c r="H97" s="705" t="s">
        <v>280</v>
      </c>
      <c r="I97" s="276">
        <v>1.5</v>
      </c>
      <c r="J97" s="552">
        <v>1.5</v>
      </c>
      <c r="K97" s="773" t="s">
        <v>120</v>
      </c>
      <c r="L97" s="282" t="s">
        <v>121</v>
      </c>
      <c r="M97" s="774" t="s">
        <v>122</v>
      </c>
      <c r="N97" s="150"/>
      <c r="O97" s="1340" t="s">
        <v>333</v>
      </c>
      <c r="P97" s="1253">
        <f>X101</f>
        <v>102.768</v>
      </c>
      <c r="Q97" s="1304">
        <f>Y101</f>
        <v>87.4</v>
      </c>
      <c r="R97" s="11"/>
      <c r="S97" s="1149" t="s">
        <v>283</v>
      </c>
      <c r="T97" s="1237">
        <f>F96+I96</f>
        <v>1.8000000000000002E-2</v>
      </c>
      <c r="U97" s="1360">
        <f>G96+J96</f>
        <v>1.8000000000000002E-2</v>
      </c>
      <c r="V97" s="11"/>
      <c r="W97" s="407" t="s">
        <v>90</v>
      </c>
      <c r="X97" s="1380">
        <f>F97+I102+I104+L94</f>
        <v>591</v>
      </c>
      <c r="Y97" s="1381">
        <f>G97+J104+M94+J102</f>
        <v>591</v>
      </c>
      <c r="AA97" s="173"/>
      <c r="AB97" s="172"/>
      <c r="AC97" s="199"/>
      <c r="AD97" s="172"/>
      <c r="AE97" s="199"/>
      <c r="AF97" s="1296"/>
      <c r="AG97" s="172"/>
      <c r="AH97" s="1296"/>
      <c r="AI97" s="172"/>
      <c r="AJ97" s="313"/>
      <c r="AK97" s="957"/>
      <c r="AL97" s="298"/>
      <c r="AM97" s="954"/>
      <c r="AN97" s="172"/>
      <c r="AO97" s="172"/>
      <c r="AP97" s="172"/>
      <c r="AQ97" s="172"/>
      <c r="AR97" s="172"/>
      <c r="AS97" s="172"/>
      <c r="AT97" s="172"/>
      <c r="AU97" s="172"/>
      <c r="AV97" s="199"/>
      <c r="AW97" s="170"/>
      <c r="AX97" s="172"/>
      <c r="AY97" s="172"/>
      <c r="AZ97" s="172"/>
      <c r="BA97" s="172"/>
      <c r="BB97" s="172"/>
      <c r="BC97" s="172"/>
      <c r="BD97" s="172"/>
      <c r="BE97" s="11"/>
      <c r="BF97" s="11"/>
      <c r="BG97" s="11"/>
    </row>
    <row r="98" spans="2:62" ht="14.25" customHeight="1" thickBot="1">
      <c r="B98" s="102"/>
      <c r="C98" s="1629" t="s">
        <v>195</v>
      </c>
      <c r="D98" s="81"/>
      <c r="E98" s="319" t="s">
        <v>94</v>
      </c>
      <c r="F98" s="475">
        <v>7.0679999999999996</v>
      </c>
      <c r="G98" s="497">
        <v>6</v>
      </c>
      <c r="K98" s="119" t="s">
        <v>225</v>
      </c>
      <c r="L98" s="211">
        <v>108.42</v>
      </c>
      <c r="M98" s="227">
        <v>76</v>
      </c>
      <c r="N98" s="150"/>
      <c r="O98" s="1267" t="s">
        <v>189</v>
      </c>
      <c r="P98" s="1253">
        <f>L98</f>
        <v>108.42</v>
      </c>
      <c r="Q98" s="1304">
        <f>M98</f>
        <v>76</v>
      </c>
      <c r="R98" s="11"/>
      <c r="S98" s="1151" t="s">
        <v>280</v>
      </c>
      <c r="T98" s="1237">
        <f>I97</f>
        <v>1.5</v>
      </c>
      <c r="U98" s="1360">
        <f>J97</f>
        <v>1.5</v>
      </c>
      <c r="V98" s="11"/>
      <c r="W98" s="1379" t="s">
        <v>499</v>
      </c>
      <c r="X98" s="1382" t="s">
        <v>121</v>
      </c>
      <c r="Y98" s="1383" t="s">
        <v>122</v>
      </c>
      <c r="AA98" s="173"/>
      <c r="AB98" s="1297"/>
      <c r="AC98" s="199"/>
      <c r="AD98" s="1296"/>
      <c r="AE98" s="199"/>
      <c r="AF98" s="172"/>
      <c r="AG98" s="167"/>
      <c r="AH98" s="1296"/>
      <c r="AI98" s="172"/>
      <c r="AJ98" s="313"/>
      <c r="AK98" s="957"/>
      <c r="AL98" s="298"/>
      <c r="AM98" s="954"/>
      <c r="AN98" s="172"/>
      <c r="AO98" s="172"/>
      <c r="AP98" s="172"/>
      <c r="AQ98" s="172"/>
      <c r="AR98" s="172"/>
      <c r="AS98" s="172"/>
      <c r="AT98" s="172"/>
      <c r="AU98" s="172"/>
      <c r="AV98" s="199"/>
      <c r="AW98" s="172"/>
      <c r="AX98" s="172"/>
      <c r="AY98" s="172"/>
      <c r="AZ98" s="172"/>
      <c r="BA98" s="172"/>
      <c r="BB98" s="172"/>
      <c r="BC98" s="172"/>
      <c r="BD98" s="172"/>
      <c r="BE98" s="11"/>
      <c r="BF98" s="11"/>
      <c r="BG98" s="11"/>
      <c r="BH98" s="11"/>
      <c r="BI98" s="11"/>
      <c r="BJ98" s="11"/>
    </row>
    <row r="99" spans="2:62" ht="12.75" customHeight="1" thickBot="1">
      <c r="B99" s="265" t="s">
        <v>15</v>
      </c>
      <c r="C99" s="533" t="s">
        <v>99</v>
      </c>
      <c r="D99" s="785">
        <v>200</v>
      </c>
      <c r="E99" s="457" t="s">
        <v>663</v>
      </c>
      <c r="F99" s="48"/>
      <c r="G99" s="59"/>
      <c r="H99" s="393" t="s">
        <v>16</v>
      </c>
      <c r="I99" s="194"/>
      <c r="J99" s="194"/>
      <c r="K99" s="317" t="s">
        <v>89</v>
      </c>
      <c r="L99" s="474">
        <v>5.9</v>
      </c>
      <c r="M99" s="445">
        <v>5.9</v>
      </c>
      <c r="N99" s="1800"/>
      <c r="O99" s="1228" t="s">
        <v>71</v>
      </c>
      <c r="P99" s="1253">
        <f>L99</f>
        <v>5.9</v>
      </c>
      <c r="Q99" s="1325">
        <f>M99</f>
        <v>5.9</v>
      </c>
      <c r="R99" s="11"/>
      <c r="S99" s="1281" t="s">
        <v>463</v>
      </c>
      <c r="T99" s="1237">
        <f>L93</f>
        <v>0.2</v>
      </c>
      <c r="U99" s="1282">
        <f>M93</f>
        <v>0.2</v>
      </c>
      <c r="V99" s="11"/>
      <c r="W99" s="1372" t="s">
        <v>240</v>
      </c>
      <c r="X99" s="1373">
        <f>I90</f>
        <v>95.7</v>
      </c>
      <c r="Y99" s="1374">
        <f>J90</f>
        <v>81.400000000000006</v>
      </c>
      <c r="AA99" s="364"/>
      <c r="AB99" s="1296"/>
      <c r="AC99" s="199"/>
      <c r="AD99" s="172"/>
      <c r="AE99" s="199"/>
      <c r="AF99" s="1296"/>
      <c r="AG99" s="170"/>
      <c r="AH99" s="1296"/>
      <c r="AI99" s="172"/>
      <c r="AJ99" s="171"/>
      <c r="AK99" s="209"/>
      <c r="AL99" s="298"/>
      <c r="AM99" s="954"/>
      <c r="AN99" s="172"/>
      <c r="AO99" s="172"/>
      <c r="AP99" s="172"/>
      <c r="AQ99" s="172"/>
      <c r="AR99" s="172"/>
      <c r="AS99" s="172"/>
      <c r="AT99" s="172"/>
      <c r="AU99" s="172"/>
      <c r="AV99" s="215"/>
      <c r="AW99" s="172"/>
      <c r="AX99" s="172"/>
      <c r="AY99" s="172"/>
      <c r="AZ99" s="172"/>
      <c r="BA99" s="172"/>
      <c r="BB99" s="172"/>
      <c r="BC99" s="172"/>
      <c r="BD99" s="172"/>
      <c r="BE99" s="11"/>
      <c r="BF99" s="11"/>
      <c r="BG99" s="11"/>
      <c r="BH99" s="11"/>
      <c r="BI99" s="11"/>
      <c r="BJ99" s="11"/>
    </row>
    <row r="100" spans="2:62" ht="15" customHeight="1" thickBot="1">
      <c r="B100" s="772" t="s">
        <v>274</v>
      </c>
      <c r="C100" s="401" t="s">
        <v>342</v>
      </c>
      <c r="D100" s="765" t="s">
        <v>621</v>
      </c>
      <c r="E100" s="457" t="s">
        <v>120</v>
      </c>
      <c r="F100" s="117" t="s">
        <v>121</v>
      </c>
      <c r="G100" s="225" t="s">
        <v>122</v>
      </c>
      <c r="H100" s="259" t="s">
        <v>120</v>
      </c>
      <c r="I100" s="260" t="s">
        <v>121</v>
      </c>
      <c r="J100" s="394" t="s">
        <v>122</v>
      </c>
      <c r="K100" s="318" t="s">
        <v>284</v>
      </c>
      <c r="L100" s="397" t="s">
        <v>543</v>
      </c>
      <c r="M100" s="398">
        <v>1.2</v>
      </c>
      <c r="N100" s="150"/>
      <c r="O100" s="73"/>
      <c r="P100" s="11"/>
      <c r="Q100" s="11"/>
      <c r="R100" s="11"/>
      <c r="S100" s="11"/>
      <c r="T100" s="11"/>
      <c r="U100" s="11"/>
      <c r="V100" s="11"/>
      <c r="W100" s="1375" t="s">
        <v>94</v>
      </c>
      <c r="X100" s="1376">
        <f>F98</f>
        <v>7.0679999999999996</v>
      </c>
      <c r="Y100" s="1329">
        <f>G98</f>
        <v>6</v>
      </c>
      <c r="AA100" s="199"/>
      <c r="AB100" s="1297"/>
      <c r="AC100" s="199"/>
      <c r="AD100" s="1296"/>
      <c r="AE100" s="199"/>
      <c r="AF100" s="172"/>
      <c r="AG100" s="350"/>
      <c r="AH100" s="172"/>
      <c r="AI100" s="172"/>
      <c r="AJ100" s="166"/>
      <c r="AK100" s="228"/>
      <c r="AL100" s="298"/>
      <c r="AM100" s="954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1"/>
      <c r="BF100" s="11"/>
      <c r="BG100" s="11"/>
      <c r="BH100" s="11"/>
      <c r="BI100" s="11"/>
      <c r="BJ100" s="11"/>
    </row>
    <row r="101" spans="2:62" ht="16.5" customHeight="1" thickBot="1">
      <c r="B101" s="281"/>
      <c r="C101" s="1533" t="s">
        <v>341</v>
      </c>
      <c r="D101" s="18"/>
      <c r="E101" s="1155" t="s">
        <v>70</v>
      </c>
      <c r="F101" s="477">
        <v>63.12</v>
      </c>
      <c r="G101" s="478">
        <v>60</v>
      </c>
      <c r="H101" s="206" t="s">
        <v>103</v>
      </c>
      <c r="I101" s="205">
        <v>1</v>
      </c>
      <c r="J101" s="214">
        <v>1</v>
      </c>
      <c r="K101" s="429" t="s">
        <v>306</v>
      </c>
      <c r="L101" s="518">
        <v>6.41</v>
      </c>
      <c r="M101" s="766">
        <v>5</v>
      </c>
      <c r="N101" s="150"/>
      <c r="O101" s="67"/>
      <c r="P101" s="38"/>
      <c r="Q101" s="38"/>
      <c r="R101" s="38"/>
      <c r="S101" s="324" t="s">
        <v>116</v>
      </c>
      <c r="T101" s="1270">
        <f>L103</f>
        <v>10</v>
      </c>
      <c r="U101" s="1319">
        <f>M103</f>
        <v>10</v>
      </c>
      <c r="V101" s="38"/>
      <c r="W101" s="1348" t="s">
        <v>333</v>
      </c>
      <c r="X101" s="1377">
        <f>SUM(X99:X100)</f>
        <v>102.768</v>
      </c>
      <c r="Y101" s="1378">
        <f>SUM(Y99:Y100)</f>
        <v>87.4</v>
      </c>
      <c r="AA101" s="199"/>
      <c r="AB101" s="1307"/>
      <c r="AC101" s="363"/>
      <c r="AD101" s="172"/>
      <c r="AE101" s="173"/>
      <c r="AF101" s="172"/>
      <c r="AG101" s="199"/>
      <c r="AH101" s="172"/>
      <c r="AI101" s="172"/>
      <c r="AJ101" s="166"/>
      <c r="AK101" s="228"/>
      <c r="AL101" s="298"/>
      <c r="AM101" s="954"/>
      <c r="AN101" s="172"/>
      <c r="AO101" s="172"/>
      <c r="AP101" s="172"/>
      <c r="AQ101" s="167"/>
      <c r="AR101" s="172"/>
      <c r="AS101" s="172"/>
      <c r="AT101" s="172"/>
      <c r="AU101" s="172"/>
      <c r="AV101" s="970"/>
      <c r="AW101" s="172"/>
      <c r="AX101" s="172"/>
      <c r="AY101" s="172"/>
      <c r="AZ101" s="172"/>
      <c r="BA101" s="172"/>
      <c r="BB101" s="172"/>
      <c r="BC101" s="172"/>
      <c r="BD101" s="172"/>
      <c r="BE101" s="11"/>
      <c r="BF101" s="11"/>
      <c r="BG101" s="11"/>
      <c r="BH101" s="11"/>
      <c r="BI101" s="11"/>
      <c r="BJ101" s="11"/>
    </row>
    <row r="102" spans="2:62" ht="14.25" customHeight="1" thickBot="1">
      <c r="B102" s="771" t="s">
        <v>11</v>
      </c>
      <c r="C102" s="407" t="s">
        <v>660</v>
      </c>
      <c r="D102" s="786">
        <v>100</v>
      </c>
      <c r="E102" s="677"/>
      <c r="F102" s="758"/>
      <c r="G102" s="759"/>
      <c r="H102" s="316" t="s">
        <v>90</v>
      </c>
      <c r="I102" s="396">
        <v>66</v>
      </c>
      <c r="J102" s="398">
        <v>66</v>
      </c>
      <c r="K102" s="775" t="s">
        <v>87</v>
      </c>
      <c r="L102" s="474">
        <v>21</v>
      </c>
      <c r="M102" s="467">
        <v>21</v>
      </c>
      <c r="N102" s="150"/>
      <c r="AA102" s="172"/>
      <c r="AB102" s="1296"/>
      <c r="AC102" s="199"/>
      <c r="AD102" s="172"/>
      <c r="AE102" s="185"/>
      <c r="AF102" s="172"/>
      <c r="AG102" s="350"/>
      <c r="AH102" s="1297"/>
      <c r="AI102" s="172"/>
      <c r="AJ102" s="166"/>
      <c r="AK102" s="228"/>
      <c r="AL102" s="298"/>
      <c r="AM102" s="954"/>
      <c r="AN102" s="172"/>
      <c r="AO102" s="172"/>
      <c r="AP102" s="172"/>
      <c r="AQ102" s="170"/>
      <c r="AR102" s="172"/>
      <c r="AS102" s="172"/>
      <c r="AT102" s="172"/>
      <c r="AU102" s="172"/>
      <c r="AV102" s="171"/>
      <c r="AW102" s="172"/>
      <c r="AX102" s="172"/>
      <c r="AY102" s="172"/>
      <c r="AZ102" s="172"/>
      <c r="BA102" s="172"/>
      <c r="BB102" s="172"/>
      <c r="BC102" s="172"/>
      <c r="BD102" s="172"/>
      <c r="BE102" s="11"/>
      <c r="BF102" s="11"/>
      <c r="BG102" s="11"/>
      <c r="BH102" s="11"/>
      <c r="BI102" s="11"/>
      <c r="BJ102" s="11"/>
    </row>
    <row r="103" spans="2:62" ht="12.75" customHeight="1" thickBot="1">
      <c r="B103" s="73"/>
      <c r="C103" s="1540"/>
      <c r="D103" s="84"/>
      <c r="E103" s="678" t="s">
        <v>672</v>
      </c>
      <c r="F103" s="48"/>
      <c r="G103" s="59"/>
      <c r="H103" s="316" t="s">
        <v>62</v>
      </c>
      <c r="I103" s="396">
        <v>10</v>
      </c>
      <c r="J103" s="398">
        <v>10</v>
      </c>
      <c r="K103" s="317" t="s">
        <v>172</v>
      </c>
      <c r="L103" s="474">
        <v>10</v>
      </c>
      <c r="M103" s="467">
        <v>10</v>
      </c>
      <c r="N103" s="150"/>
      <c r="O103" s="57"/>
      <c r="P103" s="55"/>
      <c r="Q103" s="236"/>
      <c r="R103" s="11"/>
      <c r="S103" s="1637"/>
      <c r="T103" s="11"/>
      <c r="AA103" s="580"/>
      <c r="AB103" s="1807"/>
      <c r="AC103" s="1307"/>
      <c r="AD103" s="172"/>
      <c r="AE103" s="167"/>
      <c r="AF103" s="1297"/>
      <c r="AG103" s="172"/>
      <c r="AH103" s="1296"/>
      <c r="AI103" s="172"/>
      <c r="AJ103" s="166"/>
      <c r="AK103" s="228"/>
      <c r="AL103" s="298"/>
      <c r="AM103" s="954"/>
      <c r="AN103" s="172"/>
      <c r="AO103" s="172"/>
      <c r="AP103" s="172"/>
      <c r="AQ103" s="166"/>
      <c r="AR103" s="172"/>
      <c r="AS103" s="172"/>
      <c r="AT103" s="172"/>
      <c r="AU103" s="172"/>
      <c r="AV103" s="166"/>
      <c r="AW103" s="172"/>
      <c r="AX103" s="172"/>
      <c r="AY103" s="172"/>
      <c r="AZ103" s="172"/>
      <c r="BA103" s="172"/>
      <c r="BB103" s="172"/>
      <c r="BC103" s="172"/>
      <c r="BD103" s="172"/>
      <c r="BE103" s="11"/>
      <c r="BF103" s="11"/>
      <c r="BG103" s="11"/>
      <c r="BH103" s="11"/>
      <c r="BI103" s="11"/>
      <c r="BJ103" s="11"/>
    </row>
    <row r="104" spans="2:62" ht="13.5" customHeight="1" thickBot="1">
      <c r="B104" s="73"/>
      <c r="C104" s="1540"/>
      <c r="D104" s="84"/>
      <c r="E104" s="457" t="s">
        <v>120</v>
      </c>
      <c r="F104" s="117" t="s">
        <v>121</v>
      </c>
      <c r="G104" s="225" t="s">
        <v>122</v>
      </c>
      <c r="H104" s="316" t="s">
        <v>90</v>
      </c>
      <c r="I104" s="396">
        <v>150</v>
      </c>
      <c r="J104" s="398">
        <v>150</v>
      </c>
      <c r="K104" s="429" t="s">
        <v>98</v>
      </c>
      <c r="L104" s="426">
        <v>5.48</v>
      </c>
      <c r="M104" s="427">
        <v>5.48</v>
      </c>
      <c r="N104" s="150"/>
      <c r="O104" s="57"/>
      <c r="P104" s="55"/>
      <c r="Q104" s="236"/>
      <c r="R104" s="11"/>
      <c r="S104" s="1637"/>
      <c r="T104" s="11"/>
      <c r="AA104" s="172"/>
      <c r="AB104" s="1296"/>
      <c r="AC104" s="172"/>
      <c r="AD104" s="1296"/>
      <c r="AE104" s="167"/>
      <c r="AF104" s="1296"/>
      <c r="AG104" s="172"/>
      <c r="AH104" s="1296"/>
      <c r="AI104" s="172"/>
      <c r="AJ104" s="313"/>
      <c r="AK104" s="957"/>
      <c r="AL104" s="298"/>
      <c r="AM104" s="954"/>
      <c r="AN104" s="172"/>
      <c r="AO104" s="172"/>
      <c r="AP104" s="172"/>
      <c r="AQ104" s="166"/>
      <c r="AR104" s="172"/>
      <c r="AS104" s="172"/>
      <c r="AT104" s="172"/>
      <c r="AU104" s="172"/>
      <c r="AV104" s="171"/>
      <c r="AW104" s="172"/>
      <c r="AX104" s="172"/>
      <c r="AY104" s="172"/>
      <c r="AZ104" s="172"/>
      <c r="BA104" s="172"/>
      <c r="BB104" s="172"/>
      <c r="BC104" s="172"/>
      <c r="BD104" s="172"/>
      <c r="BE104" s="11"/>
      <c r="BF104" s="11"/>
      <c r="BG104" s="11"/>
      <c r="BH104" s="11"/>
      <c r="BI104" s="11"/>
      <c r="BJ104" s="11"/>
    </row>
    <row r="105" spans="2:62" ht="13.5" customHeight="1">
      <c r="B105" s="73"/>
      <c r="C105" s="1540"/>
      <c r="D105" s="84"/>
      <c r="E105" s="121" t="s">
        <v>662</v>
      </c>
      <c r="F105" s="1729">
        <v>100</v>
      </c>
      <c r="G105" s="218">
        <v>100</v>
      </c>
      <c r="H105" s="73"/>
      <c r="I105" s="11"/>
      <c r="J105" s="84"/>
      <c r="K105" s="780" t="s">
        <v>640</v>
      </c>
      <c r="L105" s="555"/>
      <c r="M105" s="439"/>
      <c r="N105" s="150"/>
      <c r="O105" s="170"/>
      <c r="P105" s="171"/>
      <c r="Q105" s="235"/>
      <c r="R105" s="11"/>
      <c r="S105" s="1637"/>
      <c r="T105" s="11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66"/>
      <c r="AR105" s="172"/>
      <c r="AS105" s="172"/>
      <c r="AT105" s="172"/>
      <c r="AU105" s="172"/>
      <c r="AV105" s="171"/>
      <c r="AW105" s="172"/>
      <c r="AX105" s="172"/>
      <c r="AY105" s="172"/>
      <c r="AZ105" s="172"/>
      <c r="BA105" s="172"/>
      <c r="BB105" s="172"/>
      <c r="BC105" s="172"/>
      <c r="BD105" s="172"/>
      <c r="BE105" s="11"/>
      <c r="BF105" s="11"/>
      <c r="BG105" s="11"/>
      <c r="BH105" s="11"/>
      <c r="BI105" s="11"/>
      <c r="BJ105" s="11"/>
    </row>
    <row r="106" spans="2:62" ht="14.25" customHeight="1" thickBot="1">
      <c r="B106" s="67"/>
      <c r="C106" s="1541"/>
      <c r="D106" s="87"/>
      <c r="E106" s="67"/>
      <c r="F106" s="38"/>
      <c r="G106" s="87"/>
      <c r="H106" s="67"/>
      <c r="I106" s="38"/>
      <c r="J106" s="87"/>
      <c r="K106" s="481" t="s">
        <v>87</v>
      </c>
      <c r="L106" s="347">
        <v>30</v>
      </c>
      <c r="M106" s="497">
        <v>30</v>
      </c>
      <c r="N106" s="150"/>
      <c r="O106" s="7"/>
      <c r="P106" s="55"/>
      <c r="Q106" s="733"/>
      <c r="R106" s="11"/>
      <c r="S106" s="1637"/>
      <c r="T106" s="11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67"/>
      <c r="AK106" s="172"/>
      <c r="AL106" s="172"/>
      <c r="AM106" s="172"/>
      <c r="AN106" s="172"/>
      <c r="AO106" s="172"/>
      <c r="AP106" s="172"/>
      <c r="AQ106" s="166"/>
      <c r="AR106" s="172"/>
      <c r="AS106" s="172"/>
      <c r="AT106" s="172"/>
      <c r="AU106" s="172"/>
      <c r="AV106" s="171"/>
      <c r="AW106" s="172"/>
      <c r="AX106" s="172"/>
      <c r="AY106" s="172"/>
      <c r="AZ106" s="172"/>
      <c r="BA106" s="172"/>
      <c r="BB106" s="172"/>
      <c r="BC106" s="172"/>
      <c r="BD106" s="172"/>
      <c r="BE106" s="11"/>
      <c r="BF106" s="11"/>
      <c r="BG106" s="11"/>
      <c r="BH106" s="11"/>
      <c r="BI106" s="11"/>
      <c r="BJ106" s="11"/>
    </row>
    <row r="107" spans="2:62" ht="14.25" customHeight="1">
      <c r="C107" s="1542"/>
      <c r="N107" s="150"/>
      <c r="O107" s="1758"/>
      <c r="P107" s="55"/>
      <c r="Q107" s="733"/>
      <c r="R107" s="11"/>
      <c r="S107" s="1637"/>
      <c r="T107" s="11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66"/>
      <c r="AR107" s="172"/>
      <c r="AS107" s="172"/>
      <c r="AT107" s="172"/>
      <c r="AU107" s="172"/>
      <c r="AV107" s="167"/>
      <c r="AW107" s="172"/>
      <c r="AX107" s="172"/>
      <c r="AY107" s="172"/>
      <c r="AZ107" s="172"/>
      <c r="BA107" s="172"/>
      <c r="BB107" s="172"/>
      <c r="BC107" s="172"/>
      <c r="BD107" s="172"/>
      <c r="BE107" s="11"/>
      <c r="BF107" s="11"/>
      <c r="BG107" s="11"/>
      <c r="BH107" s="11"/>
      <c r="BI107" s="11"/>
      <c r="BJ107" s="11"/>
    </row>
    <row r="108" spans="2:62" ht="12" customHeight="1">
      <c r="C108" s="1542"/>
      <c r="N108" s="150"/>
      <c r="O108" s="57"/>
      <c r="P108" s="55"/>
      <c r="Q108" s="733"/>
      <c r="R108" s="11"/>
      <c r="S108" s="1637"/>
      <c r="T108" s="11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215"/>
      <c r="AK108" s="215"/>
      <c r="AL108" s="215"/>
      <c r="AM108" s="215"/>
      <c r="AN108" s="215"/>
      <c r="AO108" s="215"/>
      <c r="AP108" s="172"/>
      <c r="AQ108" s="215"/>
      <c r="AR108" s="172"/>
      <c r="AS108" s="171"/>
      <c r="AT108" s="172"/>
      <c r="AU108" s="172"/>
      <c r="AV108" s="167"/>
      <c r="AW108" s="172"/>
      <c r="AX108" s="172"/>
      <c r="AY108" s="172"/>
      <c r="AZ108" s="172"/>
      <c r="BA108" s="172"/>
      <c r="BB108" s="172"/>
      <c r="BC108" s="172"/>
      <c r="BD108" s="172"/>
      <c r="BE108" s="11"/>
      <c r="BF108" s="11"/>
      <c r="BG108" s="11"/>
      <c r="BH108" s="11"/>
      <c r="BI108" s="11"/>
      <c r="BJ108" s="11"/>
    </row>
    <row r="109" spans="2:62" ht="14.25" customHeight="1">
      <c r="C109" s="1542"/>
      <c r="N109" s="150"/>
      <c r="O109" s="7"/>
      <c r="P109" s="15"/>
      <c r="Q109" s="791"/>
      <c r="R109" s="11"/>
      <c r="S109" s="1637"/>
      <c r="T109" s="11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971"/>
      <c r="AR109" s="172"/>
      <c r="AS109" s="166"/>
      <c r="AT109" s="172"/>
      <c r="AU109" s="172"/>
      <c r="AV109" s="167"/>
      <c r="AW109" s="172"/>
      <c r="AX109" s="172"/>
      <c r="AY109" s="172"/>
      <c r="AZ109" s="172"/>
      <c r="BA109" s="172"/>
      <c r="BB109" s="172"/>
      <c r="BC109" s="172"/>
      <c r="BD109" s="172"/>
      <c r="BE109" s="11"/>
      <c r="BF109" s="11"/>
      <c r="BG109" s="11"/>
      <c r="BH109" s="11"/>
      <c r="BI109" s="11"/>
      <c r="BJ109" s="11"/>
    </row>
    <row r="110" spans="2:62" ht="12.75" customHeight="1">
      <c r="C110" s="1542"/>
      <c r="N110" s="150"/>
      <c r="O110" s="1461"/>
      <c r="P110" s="385"/>
      <c r="Q110" s="234"/>
      <c r="R110" s="11"/>
      <c r="S110" s="304"/>
      <c r="T110" s="11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971"/>
      <c r="AR110" s="172"/>
      <c r="AS110" s="166"/>
      <c r="AT110" s="172"/>
      <c r="AU110" s="172"/>
      <c r="AV110" s="167"/>
      <c r="AW110" s="172"/>
      <c r="AX110" s="172"/>
      <c r="AY110" s="172"/>
      <c r="AZ110" s="172"/>
      <c r="BA110" s="172"/>
      <c r="BB110" s="172"/>
      <c r="BC110" s="172"/>
      <c r="BD110" s="172"/>
      <c r="BE110" s="11"/>
      <c r="BF110" s="11"/>
      <c r="BG110" s="11"/>
      <c r="BH110" s="11"/>
      <c r="BI110" s="11"/>
      <c r="BJ110" s="11"/>
    </row>
    <row r="111" spans="2:62" ht="14.25" customHeight="1">
      <c r="C111" s="1542"/>
      <c r="N111" s="150"/>
      <c r="O111" s="1638"/>
      <c r="P111" s="55"/>
      <c r="Q111" s="236"/>
      <c r="R111" s="11"/>
      <c r="S111" s="11"/>
      <c r="T111" s="11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256"/>
      <c r="AP111" s="339"/>
      <c r="AQ111" s="971"/>
      <c r="AR111" s="172"/>
      <c r="AS111" s="172"/>
      <c r="AT111" s="172"/>
      <c r="AU111" s="172"/>
      <c r="AV111" s="167"/>
      <c r="AW111" s="172"/>
      <c r="AX111" s="172"/>
      <c r="AY111" s="172"/>
      <c r="AZ111" s="172"/>
      <c r="BA111" s="172"/>
      <c r="BB111" s="172"/>
      <c r="BC111" s="172"/>
      <c r="BD111" s="172"/>
      <c r="BE111" s="11"/>
      <c r="BF111" s="11"/>
      <c r="BG111" s="11"/>
      <c r="BH111" s="11"/>
      <c r="BI111" s="11"/>
      <c r="BJ111" s="11"/>
    </row>
    <row r="112" spans="2:62" ht="12.75" customHeight="1">
      <c r="C112" s="1542"/>
      <c r="N112" s="150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256"/>
      <c r="AN112" s="256"/>
      <c r="AO112" s="256"/>
      <c r="AP112" s="172"/>
      <c r="AQ112" s="971"/>
      <c r="AR112" s="172"/>
      <c r="AS112" s="172"/>
      <c r="AT112" s="172"/>
      <c r="AU112" s="172"/>
      <c r="AV112" s="167"/>
      <c r="AW112" s="172"/>
      <c r="AX112" s="172"/>
      <c r="AY112" s="172"/>
      <c r="AZ112" s="172"/>
      <c r="BA112" s="172"/>
      <c r="BB112" s="172"/>
      <c r="BC112" s="172"/>
      <c r="BD112" s="172"/>
      <c r="BE112" s="11"/>
      <c r="BF112" s="11"/>
      <c r="BG112" s="11"/>
      <c r="BH112" s="11"/>
      <c r="BI112" s="11"/>
      <c r="BJ112" s="11"/>
    </row>
    <row r="113" spans="2:62" ht="15" customHeight="1">
      <c r="B113" s="792" t="s">
        <v>185</v>
      </c>
      <c r="C113" s="1544"/>
      <c r="E113" s="294" t="s">
        <v>574</v>
      </c>
      <c r="G113" s="2"/>
      <c r="H113" s="2"/>
      <c r="I113" s="2"/>
      <c r="L113" s="2"/>
      <c r="N113" s="150"/>
      <c r="R113" s="213" t="s">
        <v>454</v>
      </c>
      <c r="T113" s="2"/>
      <c r="U113" s="605" t="s">
        <v>501</v>
      </c>
      <c r="V113" s="1215"/>
      <c r="W113" s="12"/>
      <c r="X113" s="92">
        <v>0.45</v>
      </c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256"/>
      <c r="AN113" s="256"/>
      <c r="AO113" s="256"/>
      <c r="AP113" s="172"/>
      <c r="AQ113" s="971"/>
      <c r="AR113" s="172"/>
      <c r="AS113" s="172"/>
      <c r="AT113" s="172"/>
      <c r="AU113" s="172"/>
      <c r="AV113" s="167"/>
      <c r="AW113" s="172"/>
      <c r="AX113" s="172"/>
      <c r="AY113" s="172"/>
      <c r="AZ113" s="172"/>
      <c r="BA113" s="172"/>
      <c r="BB113" s="172"/>
      <c r="BC113" s="172"/>
      <c r="BD113" s="172"/>
      <c r="BE113" s="11"/>
      <c r="BF113" s="11"/>
      <c r="BG113" s="11"/>
      <c r="BH113" s="11"/>
      <c r="BI113" s="11"/>
      <c r="BJ113" s="11"/>
    </row>
    <row r="114" spans="2:62" ht="18.75" customHeight="1">
      <c r="C114" s="1542"/>
      <c r="D114" t="s">
        <v>500</v>
      </c>
      <c r="F114" s="89"/>
      <c r="G114" s="89"/>
      <c r="I114" s="160" t="s">
        <v>276</v>
      </c>
      <c r="N114" s="150"/>
      <c r="O114" s="52" t="s">
        <v>549</v>
      </c>
      <c r="U114" s="74"/>
      <c r="V114" s="160"/>
      <c r="W114" s="90"/>
      <c r="AA114" s="951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256"/>
      <c r="AN114" s="256"/>
      <c r="AO114" s="256"/>
      <c r="AP114" s="172"/>
      <c r="AQ114" s="971"/>
      <c r="AR114" s="172"/>
      <c r="AS114" s="172"/>
      <c r="AT114" s="172"/>
      <c r="AU114" s="172"/>
      <c r="AV114" s="167"/>
      <c r="AW114" s="172"/>
      <c r="AX114" s="172"/>
      <c r="AY114" s="172"/>
      <c r="AZ114" s="172"/>
      <c r="BA114" s="172"/>
      <c r="BB114" s="172"/>
      <c r="BC114" s="172"/>
      <c r="BD114" s="172"/>
      <c r="BE114" s="11"/>
      <c r="BF114" s="11"/>
      <c r="BG114" s="11"/>
      <c r="BH114" s="11"/>
      <c r="BI114" s="11"/>
      <c r="BJ114" s="11"/>
    </row>
    <row r="115" spans="2:62" ht="18" customHeight="1" thickBot="1">
      <c r="B115" s="52" t="s">
        <v>549</v>
      </c>
      <c r="C115" s="1546"/>
      <c r="D115" s="91"/>
      <c r="F115" s="213" t="s">
        <v>220</v>
      </c>
      <c r="I115" s="92">
        <v>0.45</v>
      </c>
      <c r="K115" s="1566" t="s">
        <v>576</v>
      </c>
      <c r="N115" s="150"/>
      <c r="O115" s="160" t="s">
        <v>455</v>
      </c>
      <c r="Q115" s="1216" t="s">
        <v>456</v>
      </c>
      <c r="T115" s="240"/>
      <c r="U115" s="213" t="s">
        <v>457</v>
      </c>
      <c r="W115" s="160" t="s">
        <v>575</v>
      </c>
      <c r="AA115" s="343"/>
      <c r="AB115" s="1296"/>
      <c r="AC115" s="172"/>
      <c r="AD115" s="1067"/>
      <c r="AE115" s="359"/>
      <c r="AF115" s="1296"/>
      <c r="AG115" s="159"/>
      <c r="AH115" s="1296"/>
      <c r="AI115" s="172"/>
      <c r="AJ115" s="189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67"/>
      <c r="AW115" s="172"/>
      <c r="AX115" s="172"/>
      <c r="AY115" s="172"/>
      <c r="AZ115" s="172"/>
      <c r="BA115" s="172"/>
      <c r="BB115" s="172"/>
      <c r="BC115" s="172"/>
      <c r="BD115" s="172"/>
      <c r="BE115" s="11"/>
      <c r="BF115" s="11"/>
      <c r="BG115" s="11"/>
      <c r="BH115" s="11"/>
      <c r="BI115" s="11"/>
      <c r="BJ115" s="11"/>
    </row>
    <row r="116" spans="2:62" ht="20.25" customHeight="1">
      <c r="B116" s="35" t="s">
        <v>1</v>
      </c>
      <c r="C116" s="1543" t="s">
        <v>2</v>
      </c>
      <c r="D116" s="96" t="s">
        <v>3</v>
      </c>
      <c r="E116" s="102" t="s">
        <v>72</v>
      </c>
      <c r="F116" s="81"/>
      <c r="G116" s="81"/>
      <c r="H116" s="81"/>
      <c r="I116" s="81"/>
      <c r="J116" s="81"/>
      <c r="K116" s="81"/>
      <c r="L116" s="81"/>
      <c r="M116" s="64"/>
      <c r="N116" s="150"/>
      <c r="AA116" s="177"/>
      <c r="AB116" s="1296"/>
      <c r="AC116" s="199"/>
      <c r="AD116" s="172"/>
      <c r="AE116" s="199"/>
      <c r="AF116" s="1296"/>
      <c r="AG116" s="170"/>
      <c r="AH116" s="1296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1"/>
      <c r="BF116" s="11"/>
      <c r="BG116" s="11"/>
      <c r="BH116" s="11"/>
      <c r="BI116" s="11"/>
      <c r="BJ116" s="11"/>
    </row>
    <row r="117" spans="2:62" ht="17.25" customHeight="1" thickBot="1">
      <c r="B117" s="494" t="s">
        <v>4</v>
      </c>
      <c r="C117" s="1544"/>
      <c r="D117" s="495" t="s">
        <v>73</v>
      </c>
      <c r="E117" s="73"/>
      <c r="F117" s="11"/>
      <c r="G117" s="11"/>
      <c r="H117" s="11"/>
      <c r="I117" s="11"/>
      <c r="J117" s="11"/>
      <c r="K117" s="38"/>
      <c r="L117" s="38"/>
      <c r="M117" s="87"/>
      <c r="N117" s="150"/>
      <c r="O117" s="1217" t="s">
        <v>458</v>
      </c>
      <c r="S117" s="603"/>
      <c r="T117" t="s">
        <v>472</v>
      </c>
      <c r="Y117" s="90"/>
      <c r="AA117" s="177"/>
      <c r="AB117" s="1296"/>
      <c r="AC117" s="199"/>
      <c r="AD117" s="172"/>
      <c r="AE117" s="199"/>
      <c r="AF117" s="1296"/>
      <c r="AG117" s="170"/>
      <c r="AH117" s="1296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3"/>
      <c r="AU117" s="167"/>
      <c r="AV117" s="167"/>
      <c r="AW117" s="167"/>
      <c r="AX117" s="172"/>
      <c r="AY117" s="172"/>
      <c r="AZ117" s="172"/>
      <c r="BA117" s="172"/>
      <c r="BB117" s="172"/>
      <c r="BC117" s="172"/>
      <c r="BD117" s="172"/>
      <c r="BE117" s="11"/>
      <c r="BF117" s="11"/>
      <c r="BG117" s="11"/>
      <c r="BH117" s="11"/>
      <c r="BI117" s="11"/>
      <c r="BJ117" s="11"/>
    </row>
    <row r="118" spans="2:62" ht="15.75" customHeight="1" thickBot="1">
      <c r="B118" s="704" t="s">
        <v>308</v>
      </c>
      <c r="C118" s="1548"/>
      <c r="D118" s="512"/>
      <c r="E118" s="200" t="s">
        <v>188</v>
      </c>
      <c r="F118" s="201"/>
      <c r="G118" s="201"/>
      <c r="H118" s="181" t="s">
        <v>202</v>
      </c>
      <c r="I118" s="194"/>
      <c r="J118" s="219"/>
      <c r="K118" s="194"/>
      <c r="L118" s="530" t="s">
        <v>299</v>
      </c>
      <c r="M118" s="178"/>
      <c r="N118" s="150"/>
      <c r="AA118" s="360"/>
      <c r="AB118" s="1299"/>
      <c r="AC118" s="199"/>
      <c r="AD118" s="172"/>
      <c r="AE118" s="199"/>
      <c r="AF118" s="172"/>
      <c r="AG118" s="170"/>
      <c r="AH118" s="1296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67"/>
      <c r="AW118" s="167"/>
      <c r="AX118" s="172"/>
      <c r="AY118" s="172"/>
      <c r="AZ118" s="172"/>
      <c r="BA118" s="172"/>
      <c r="BB118" s="172"/>
      <c r="BC118" s="172"/>
      <c r="BD118" s="172"/>
      <c r="BE118" s="11"/>
      <c r="BF118" s="11"/>
      <c r="BG118" s="11"/>
      <c r="BH118" s="11"/>
      <c r="BI118" s="11"/>
      <c r="BJ118" s="11"/>
    </row>
    <row r="119" spans="2:62" ht="15" customHeight="1" thickBot="1">
      <c r="B119" s="70"/>
      <c r="C119" s="1538" t="s">
        <v>194</v>
      </c>
      <c r="D119" s="216"/>
      <c r="E119" s="600" t="s">
        <v>187</v>
      </c>
      <c r="F119" s="392"/>
      <c r="G119" s="392"/>
      <c r="H119" s="531" t="s">
        <v>120</v>
      </c>
      <c r="I119" s="282" t="s">
        <v>121</v>
      </c>
      <c r="J119" s="288" t="s">
        <v>122</v>
      </c>
      <c r="K119" s="531" t="s">
        <v>120</v>
      </c>
      <c r="L119" s="282" t="s">
        <v>121</v>
      </c>
      <c r="M119" s="288" t="s">
        <v>122</v>
      </c>
      <c r="N119" s="150"/>
      <c r="O119" s="1218" t="s">
        <v>475</v>
      </c>
      <c r="P119" s="1219"/>
      <c r="Q119" s="1219"/>
      <c r="R119" s="456"/>
      <c r="S119" s="48"/>
      <c r="T119" s="48"/>
      <c r="U119" s="48"/>
      <c r="V119" s="48"/>
      <c r="W119" s="48"/>
      <c r="X119" s="48"/>
      <c r="Y119" s="59"/>
      <c r="AA119" s="360"/>
      <c r="AB119" s="1302"/>
      <c r="AC119" s="199"/>
      <c r="AD119" s="172"/>
      <c r="AE119" s="199"/>
      <c r="AF119" s="172"/>
      <c r="AG119" s="167"/>
      <c r="AH119" s="1296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67"/>
      <c r="AW119" s="172"/>
      <c r="AX119" s="172"/>
      <c r="AY119" s="172"/>
      <c r="AZ119" s="172"/>
      <c r="BA119" s="172"/>
      <c r="BB119" s="172"/>
      <c r="BC119" s="172"/>
      <c r="BD119" s="172"/>
      <c r="BE119" s="11"/>
      <c r="BF119" s="11"/>
      <c r="BG119" s="11"/>
      <c r="BH119" s="11"/>
      <c r="BI119" s="11"/>
      <c r="BJ119" s="11"/>
    </row>
    <row r="120" spans="2:62" ht="15" customHeight="1" thickBot="1">
      <c r="B120" s="513" t="s">
        <v>167</v>
      </c>
      <c r="C120" s="1536" t="s">
        <v>168</v>
      </c>
      <c r="D120" s="514">
        <v>250</v>
      </c>
      <c r="E120" s="259" t="s">
        <v>120</v>
      </c>
      <c r="F120" s="260" t="s">
        <v>121</v>
      </c>
      <c r="G120" s="306" t="s">
        <v>122</v>
      </c>
      <c r="H120" s="706" t="s">
        <v>309</v>
      </c>
      <c r="I120" s="516">
        <v>150.917</v>
      </c>
      <c r="J120" s="1628">
        <v>84.58</v>
      </c>
      <c r="K120" s="449" t="s">
        <v>88</v>
      </c>
      <c r="L120" s="208">
        <v>0.4</v>
      </c>
      <c r="M120" s="218">
        <v>0.4</v>
      </c>
      <c r="N120" s="180"/>
      <c r="O120" s="1220" t="s">
        <v>120</v>
      </c>
      <c r="P120" s="1249" t="s">
        <v>121</v>
      </c>
      <c r="Q120" s="1250" t="s">
        <v>122</v>
      </c>
      <c r="R120" s="81"/>
      <c r="S120" s="696" t="s">
        <v>120</v>
      </c>
      <c r="T120" s="696" t="s">
        <v>121</v>
      </c>
      <c r="U120" s="1223" t="s">
        <v>122</v>
      </c>
      <c r="V120" s="81"/>
      <c r="W120" s="696" t="s">
        <v>120</v>
      </c>
      <c r="X120" s="696" t="s">
        <v>121</v>
      </c>
      <c r="Y120" s="1223" t="s">
        <v>122</v>
      </c>
      <c r="AA120" s="177"/>
      <c r="AB120" s="172"/>
      <c r="AC120" s="199"/>
      <c r="AD120" s="1296"/>
      <c r="AE120" s="199"/>
      <c r="AF120" s="172"/>
      <c r="AG120" s="167"/>
      <c r="AH120" s="1307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67"/>
      <c r="AW120" s="172"/>
      <c r="AX120" s="172"/>
      <c r="AY120" s="172"/>
      <c r="AZ120" s="172"/>
      <c r="BA120" s="172"/>
      <c r="BB120" s="172"/>
      <c r="BC120" s="172"/>
      <c r="BD120" s="172"/>
      <c r="BE120" s="11"/>
      <c r="BF120" s="11"/>
      <c r="BG120" s="11"/>
      <c r="BH120" s="11"/>
      <c r="BI120" s="11"/>
      <c r="BJ120" s="11"/>
    </row>
    <row r="121" spans="2:62" ht="13.5" customHeight="1">
      <c r="B121" s="1697" t="s">
        <v>261</v>
      </c>
      <c r="C121" s="486" t="s">
        <v>205</v>
      </c>
      <c r="D121" s="490">
        <v>60</v>
      </c>
      <c r="E121" s="121" t="s">
        <v>118</v>
      </c>
      <c r="F121" s="208">
        <v>64.38</v>
      </c>
      <c r="G121" s="334">
        <v>51.5</v>
      </c>
      <c r="H121" s="1457" t="s">
        <v>87</v>
      </c>
      <c r="I121" s="519">
        <v>21</v>
      </c>
      <c r="J121" s="526">
        <v>21</v>
      </c>
      <c r="K121" s="442" t="s">
        <v>90</v>
      </c>
      <c r="L121" s="426">
        <v>13.15</v>
      </c>
      <c r="M121" s="439">
        <v>13.15</v>
      </c>
      <c r="N121" s="150"/>
      <c r="O121" s="1224" t="s">
        <v>210</v>
      </c>
      <c r="P121" s="1251">
        <f>D128</f>
        <v>50</v>
      </c>
      <c r="Q121" s="1304">
        <f>D128</f>
        <v>50</v>
      </c>
      <c r="R121" s="11"/>
      <c r="S121" s="403" t="s">
        <v>79</v>
      </c>
      <c r="T121" s="1261">
        <f>L123</f>
        <v>0.8</v>
      </c>
      <c r="U121" s="1314">
        <f>M123</f>
        <v>0.8</v>
      </c>
      <c r="V121" s="1286"/>
      <c r="W121" s="1262" t="s">
        <v>460</v>
      </c>
      <c r="X121" s="161"/>
      <c r="Y121" s="165"/>
      <c r="AA121" s="360"/>
      <c r="AB121" s="172"/>
      <c r="AC121" s="167"/>
      <c r="AD121" s="172"/>
      <c r="AE121" s="199"/>
      <c r="AF121" s="172"/>
      <c r="AG121" s="167"/>
      <c r="AH121" s="1296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67"/>
      <c r="AW121" s="172"/>
      <c r="AX121" s="172"/>
      <c r="AY121" s="172"/>
      <c r="AZ121" s="172"/>
      <c r="BA121" s="172"/>
      <c r="BB121" s="172"/>
      <c r="BC121" s="172"/>
      <c r="BD121" s="172"/>
      <c r="BE121" s="11"/>
      <c r="BF121" s="11"/>
      <c r="BG121" s="11"/>
      <c r="BH121" s="11"/>
      <c r="BI121" s="11"/>
      <c r="BJ121" s="11"/>
    </row>
    <row r="122" spans="2:62" ht="14.25" customHeight="1">
      <c r="B122" s="281"/>
      <c r="C122" s="1023" t="s">
        <v>659</v>
      </c>
      <c r="D122" s="649"/>
      <c r="E122" s="429" t="s">
        <v>56</v>
      </c>
      <c r="F122" s="426">
        <v>40</v>
      </c>
      <c r="G122" s="463">
        <v>30</v>
      </c>
      <c r="H122" s="1457" t="s">
        <v>89</v>
      </c>
      <c r="I122" s="519">
        <v>8.83</v>
      </c>
      <c r="J122" s="526">
        <v>8.83</v>
      </c>
      <c r="K122" s="442" t="s">
        <v>112</v>
      </c>
      <c r="L122" s="426">
        <v>2.81</v>
      </c>
      <c r="M122" s="439">
        <v>2.81</v>
      </c>
      <c r="N122" s="150"/>
      <c r="O122" s="1228" t="s">
        <v>209</v>
      </c>
      <c r="P122" s="1253">
        <f>I121+D127+D136</f>
        <v>101</v>
      </c>
      <c r="Q122" s="1323">
        <f>J121+D127+D136</f>
        <v>101</v>
      </c>
      <c r="R122" s="11"/>
      <c r="S122" s="403" t="s">
        <v>91</v>
      </c>
      <c r="T122" s="1253">
        <f>F126++I132+L125+J124</f>
        <v>16.350000000000001</v>
      </c>
      <c r="U122" s="1304">
        <f>G126+J132+M125+J124</f>
        <v>16.350000000000001</v>
      </c>
      <c r="V122" s="1286"/>
      <c r="W122" s="1231" t="s">
        <v>112</v>
      </c>
      <c r="X122" s="1253">
        <f>F125+L122</f>
        <v>5.3100000000000005</v>
      </c>
      <c r="Y122" s="1324">
        <f>G125+M122</f>
        <v>5.3100000000000005</v>
      </c>
      <c r="AA122" s="360"/>
      <c r="AB122" s="172"/>
      <c r="AC122" s="199"/>
      <c r="AD122" s="172"/>
      <c r="AE122" s="199"/>
      <c r="AF122" s="172"/>
      <c r="AG122" s="167"/>
      <c r="AH122" s="132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67"/>
      <c r="AW122" s="172"/>
      <c r="AX122" s="172"/>
      <c r="AY122" s="172"/>
      <c r="AZ122" s="172"/>
      <c r="BA122" s="172"/>
      <c r="BB122" s="172"/>
      <c r="BC122" s="172"/>
      <c r="BD122" s="172"/>
      <c r="BE122" s="11"/>
      <c r="BF122" s="11"/>
      <c r="BG122" s="11"/>
      <c r="BH122" s="11"/>
      <c r="BI122" s="11"/>
      <c r="BJ122" s="11"/>
    </row>
    <row r="123" spans="2:62" ht="14.25" customHeight="1">
      <c r="B123" s="421" t="s">
        <v>19</v>
      </c>
      <c r="C123" s="533" t="s">
        <v>115</v>
      </c>
      <c r="D123" s="515" t="s">
        <v>528</v>
      </c>
      <c r="E123" s="429" t="s">
        <v>80</v>
      </c>
      <c r="F123" s="426">
        <v>12.5</v>
      </c>
      <c r="G123" s="463">
        <v>10</v>
      </c>
      <c r="H123" s="429" t="s">
        <v>320</v>
      </c>
      <c r="I123" s="469" t="s">
        <v>547</v>
      </c>
      <c r="J123" s="526">
        <v>3.6</v>
      </c>
      <c r="K123" s="442" t="s">
        <v>105</v>
      </c>
      <c r="L123" s="426">
        <v>0.8</v>
      </c>
      <c r="M123" s="439">
        <v>0.8</v>
      </c>
      <c r="N123" s="150"/>
      <c r="O123" s="1228" t="s">
        <v>88</v>
      </c>
      <c r="P123" s="1253">
        <f>L120</f>
        <v>0.4</v>
      </c>
      <c r="Q123" s="1304">
        <f>M120</f>
        <v>0.4</v>
      </c>
      <c r="R123" s="11"/>
      <c r="S123" s="403" t="s">
        <v>98</v>
      </c>
      <c r="T123" s="1253">
        <f>I126</f>
        <v>5.5</v>
      </c>
      <c r="U123" s="1304">
        <f>J126</f>
        <v>5.5</v>
      </c>
      <c r="V123" s="11"/>
      <c r="W123" s="1234" t="s">
        <v>461</v>
      </c>
      <c r="X123" s="1253">
        <f>F121</f>
        <v>64.38</v>
      </c>
      <c r="Y123" s="1364">
        <f>G121</f>
        <v>51.5</v>
      </c>
      <c r="AA123" s="360"/>
      <c r="AB123" s="1299"/>
      <c r="AC123" s="199"/>
      <c r="AD123" s="172"/>
      <c r="AE123" s="199"/>
      <c r="AF123" s="172"/>
      <c r="AG123" s="167"/>
      <c r="AH123" s="1296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573"/>
      <c r="AZ123" s="172"/>
      <c r="BA123" s="202"/>
      <c r="BB123" s="172"/>
      <c r="BC123" s="172"/>
      <c r="BD123" s="172"/>
      <c r="BE123" s="19"/>
      <c r="BF123" s="57"/>
      <c r="BG123" s="11"/>
      <c r="BH123" s="11"/>
      <c r="BI123" s="11"/>
      <c r="BJ123" s="11"/>
    </row>
    <row r="124" spans="2:62" ht="14.25" customHeight="1">
      <c r="B124" s="73"/>
      <c r="C124" s="1187" t="s">
        <v>155</v>
      </c>
      <c r="D124" s="84"/>
      <c r="E124" s="429" t="s">
        <v>282</v>
      </c>
      <c r="F124" s="426">
        <v>12</v>
      </c>
      <c r="G124" s="463">
        <v>10</v>
      </c>
      <c r="H124" s="429" t="s">
        <v>91</v>
      </c>
      <c r="I124" s="426">
        <v>4</v>
      </c>
      <c r="J124" s="526">
        <v>4</v>
      </c>
      <c r="K124" s="442" t="s">
        <v>306</v>
      </c>
      <c r="L124" s="466">
        <v>1.03</v>
      </c>
      <c r="M124" s="467">
        <v>0.875</v>
      </c>
      <c r="N124" s="1800"/>
      <c r="O124" s="1228" t="s">
        <v>289</v>
      </c>
      <c r="P124" s="1253">
        <f>I131</f>
        <v>44</v>
      </c>
      <c r="Q124" s="1304">
        <f>J131</f>
        <v>44</v>
      </c>
      <c r="R124" s="11"/>
      <c r="S124" s="1232" t="s">
        <v>332</v>
      </c>
      <c r="T124" s="1334">
        <f>U124/1000/0.04</f>
        <v>0.09</v>
      </c>
      <c r="U124" s="1326">
        <f>J123</f>
        <v>3.6</v>
      </c>
      <c r="V124" s="11"/>
      <c r="W124" s="1234" t="s">
        <v>95</v>
      </c>
      <c r="X124" s="1253">
        <f>F124+L124</f>
        <v>13.03</v>
      </c>
      <c r="Y124" s="1324">
        <f>G124+M124</f>
        <v>10.875</v>
      </c>
      <c r="AA124" s="360"/>
      <c r="AB124" s="172"/>
      <c r="AC124" s="353"/>
      <c r="AD124" s="1296"/>
      <c r="AE124" s="199"/>
      <c r="AF124" s="172"/>
      <c r="AG124" s="167"/>
      <c r="AH124" s="1296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87"/>
      <c r="AW124" s="167"/>
      <c r="AX124" s="166"/>
      <c r="AY124" s="167"/>
      <c r="AZ124" s="167"/>
      <c r="BA124" s="173"/>
      <c r="BB124" s="173"/>
      <c r="BC124" s="972"/>
      <c r="BD124" s="972"/>
      <c r="BE124" s="7"/>
      <c r="BF124" s="7"/>
      <c r="BG124" s="11"/>
      <c r="BH124" s="11"/>
      <c r="BI124" s="11"/>
      <c r="BJ124" s="11"/>
    </row>
    <row r="125" spans="2:62" ht="15.75" customHeight="1">
      <c r="B125" s="421" t="s">
        <v>686</v>
      </c>
      <c r="C125" s="1586" t="s">
        <v>310</v>
      </c>
      <c r="D125" s="672">
        <v>180</v>
      </c>
      <c r="E125" s="431" t="s">
        <v>112</v>
      </c>
      <c r="F125" s="464">
        <v>2.5</v>
      </c>
      <c r="G125" s="1456">
        <v>2.5</v>
      </c>
      <c r="H125" s="317" t="s">
        <v>116</v>
      </c>
      <c r="I125" s="474">
        <v>10</v>
      </c>
      <c r="J125" s="563">
        <v>10</v>
      </c>
      <c r="K125" s="442" t="s">
        <v>91</v>
      </c>
      <c r="L125" s="426">
        <v>2.35</v>
      </c>
      <c r="M125" s="427">
        <v>2.35</v>
      </c>
      <c r="N125" s="150"/>
      <c r="O125" s="429" t="s">
        <v>56</v>
      </c>
      <c r="P125" s="1261">
        <f>F122</f>
        <v>40</v>
      </c>
      <c r="Q125" s="1325">
        <f>G122</f>
        <v>30</v>
      </c>
      <c r="R125" s="11"/>
      <c r="S125" s="1233" t="s">
        <v>62</v>
      </c>
      <c r="T125" s="1351">
        <f>F137</f>
        <v>10</v>
      </c>
      <c r="U125" s="1326">
        <f>G137</f>
        <v>10</v>
      </c>
      <c r="V125" s="11"/>
      <c r="W125" s="1335" t="s">
        <v>80</v>
      </c>
      <c r="X125" s="1253">
        <f>F123+L126</f>
        <v>19.34</v>
      </c>
      <c r="Y125" s="1324">
        <f>G123+M126</f>
        <v>15.469999999999999</v>
      </c>
      <c r="AA125" s="360"/>
      <c r="AB125" s="172"/>
      <c r="AC125" s="199"/>
      <c r="AD125" s="172"/>
      <c r="AE125" s="199"/>
      <c r="AF125" s="172"/>
      <c r="AG125" s="167"/>
      <c r="AH125" s="1296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67"/>
      <c r="AX125" s="166"/>
      <c r="AY125" s="167"/>
      <c r="AZ125" s="167"/>
      <c r="BA125" s="173"/>
      <c r="BB125" s="973"/>
      <c r="BC125" s="972"/>
      <c r="BD125" s="972"/>
      <c r="BE125" s="7"/>
      <c r="BF125" s="7"/>
      <c r="BG125" s="11"/>
      <c r="BH125" s="11"/>
      <c r="BI125" s="11"/>
      <c r="BJ125" s="11"/>
    </row>
    <row r="126" spans="2:62" ht="16.5" customHeight="1">
      <c r="B126" s="422" t="s">
        <v>8</v>
      </c>
      <c r="C126" s="446" t="s">
        <v>190</v>
      </c>
      <c r="D126" s="424">
        <v>200</v>
      </c>
      <c r="E126" s="431" t="s">
        <v>91</v>
      </c>
      <c r="F126" s="474">
        <v>5</v>
      </c>
      <c r="G126" s="463">
        <v>5</v>
      </c>
      <c r="H126" s="429" t="s">
        <v>98</v>
      </c>
      <c r="I126" s="518">
        <v>5.5</v>
      </c>
      <c r="J126" s="571">
        <v>5.5</v>
      </c>
      <c r="K126" s="442" t="s">
        <v>80</v>
      </c>
      <c r="L126" s="426">
        <v>6.84</v>
      </c>
      <c r="M126" s="427">
        <v>5.47</v>
      </c>
      <c r="N126" s="150"/>
      <c r="O126" s="1224" t="s">
        <v>211</v>
      </c>
      <c r="P126" s="1266">
        <f>X127</f>
        <v>165.18</v>
      </c>
      <c r="Q126" s="1326">
        <f>Y127</f>
        <v>143.155</v>
      </c>
      <c r="R126" s="11"/>
      <c r="S126" s="403" t="s">
        <v>215</v>
      </c>
      <c r="T126" s="1253">
        <f>L138</f>
        <v>30</v>
      </c>
      <c r="U126" s="1304">
        <f>D134</f>
        <v>30</v>
      </c>
      <c r="V126" s="11"/>
      <c r="W126" s="554" t="s">
        <v>70</v>
      </c>
      <c r="X126" s="1254">
        <f>L131</f>
        <v>63.12</v>
      </c>
      <c r="Y126" s="1293">
        <f>M131</f>
        <v>60</v>
      </c>
      <c r="AA126" s="360"/>
      <c r="AB126" s="172"/>
      <c r="AC126" s="350"/>
      <c r="AD126" s="172"/>
      <c r="AE126" s="199"/>
      <c r="AF126" s="1296"/>
      <c r="AG126" s="167"/>
      <c r="AH126" s="1296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67"/>
      <c r="AX126" s="166"/>
      <c r="AY126" s="167"/>
      <c r="AZ126" s="167"/>
      <c r="BA126" s="173"/>
      <c r="BB126" s="173"/>
      <c r="BC126" s="972"/>
      <c r="BD126" s="972"/>
      <c r="BE126" s="7"/>
      <c r="BF126" s="7"/>
      <c r="BG126" s="11"/>
      <c r="BH126" s="11"/>
      <c r="BI126" s="11"/>
      <c r="BJ126" s="11"/>
    </row>
    <row r="127" spans="2:62" ht="15.75" customHeight="1">
      <c r="B127" s="330" t="s">
        <v>9</v>
      </c>
      <c r="C127" s="446" t="s">
        <v>10</v>
      </c>
      <c r="D127" s="713">
        <v>50</v>
      </c>
      <c r="E127" s="429" t="s">
        <v>65</v>
      </c>
      <c r="F127" s="426">
        <v>1.5</v>
      </c>
      <c r="G127" s="463">
        <v>1.5</v>
      </c>
      <c r="H127" s="73"/>
      <c r="I127" s="315"/>
      <c r="J127" s="1459"/>
      <c r="K127" s="523" t="s">
        <v>283</v>
      </c>
      <c r="L127" s="707">
        <v>2E-3</v>
      </c>
      <c r="M127" s="708">
        <v>2E-3</v>
      </c>
      <c r="N127" s="150"/>
      <c r="O127" s="1267" t="s">
        <v>470</v>
      </c>
      <c r="P127" s="1283">
        <f>I136</f>
        <v>149</v>
      </c>
      <c r="Q127" s="1304">
        <f>D138</f>
        <v>105</v>
      </c>
      <c r="R127" s="11"/>
      <c r="S127" s="403" t="s">
        <v>64</v>
      </c>
      <c r="T127" s="289">
        <f>F135</f>
        <v>1</v>
      </c>
      <c r="U127" s="1304">
        <f>G135</f>
        <v>1</v>
      </c>
      <c r="V127" s="11"/>
      <c r="W127" s="1239" t="s">
        <v>462</v>
      </c>
      <c r="X127" s="1255">
        <f>SUM(X122:X126)</f>
        <v>165.18</v>
      </c>
      <c r="Y127" s="1290">
        <f>SUM(Y122:Y126)</f>
        <v>143.155</v>
      </c>
      <c r="AA127" s="360"/>
      <c r="AB127" s="1300"/>
      <c r="AC127" s="593"/>
      <c r="AD127" s="172"/>
      <c r="AE127" s="199"/>
      <c r="AF127" s="1296"/>
      <c r="AG127" s="202"/>
      <c r="AH127" s="1296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67"/>
      <c r="AX127" s="170"/>
      <c r="AY127" s="167"/>
      <c r="AZ127" s="167"/>
      <c r="BA127" s="173"/>
      <c r="BB127" s="173"/>
      <c r="BC127" s="972"/>
      <c r="BD127" s="972"/>
      <c r="BE127" s="11"/>
      <c r="BF127" s="11"/>
      <c r="BG127" s="11"/>
      <c r="BH127" s="11"/>
      <c r="BI127" s="11"/>
      <c r="BJ127" s="11"/>
    </row>
    <row r="128" spans="2:62" ht="15" customHeight="1" thickBot="1">
      <c r="B128" s="717" t="s">
        <v>9</v>
      </c>
      <c r="C128" s="331" t="s">
        <v>311</v>
      </c>
      <c r="D128" s="713">
        <v>50</v>
      </c>
      <c r="E128" s="468" t="s">
        <v>283</v>
      </c>
      <c r="F128" s="426">
        <v>0.01</v>
      </c>
      <c r="G128" s="463">
        <v>0.01</v>
      </c>
      <c r="H128" s="67"/>
      <c r="I128" s="38"/>
      <c r="J128" s="1458"/>
      <c r="K128" s="529" t="s">
        <v>65</v>
      </c>
      <c r="L128" s="440">
        <v>0.2</v>
      </c>
      <c r="M128" s="709">
        <v>0.2</v>
      </c>
      <c r="N128" s="150"/>
      <c r="O128" s="1289" t="s">
        <v>436</v>
      </c>
      <c r="P128" s="1253">
        <f>D126</f>
        <v>200</v>
      </c>
      <c r="Q128" s="1304">
        <f>D126</f>
        <v>200</v>
      </c>
      <c r="R128" s="11"/>
      <c r="S128" s="403" t="s">
        <v>65</v>
      </c>
      <c r="T128" s="1266">
        <f>F127+L128</f>
        <v>1.7</v>
      </c>
      <c r="U128" s="1320">
        <f>G127+M128</f>
        <v>1.7</v>
      </c>
      <c r="V128" s="11"/>
      <c r="AA128" s="360"/>
      <c r="AB128" s="172"/>
      <c r="AC128" s="199"/>
      <c r="AD128" s="1296"/>
      <c r="AE128" s="199"/>
      <c r="AF128" s="1296"/>
      <c r="AG128" s="167"/>
      <c r="AH128" s="1296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67"/>
      <c r="AX128" s="166"/>
      <c r="AY128" s="167"/>
      <c r="AZ128" s="167"/>
      <c r="BA128" s="173"/>
      <c r="BB128" s="173"/>
      <c r="BC128" s="972"/>
      <c r="BD128" s="972"/>
      <c r="BE128" s="11"/>
      <c r="BF128" s="11"/>
      <c r="BG128" s="11"/>
      <c r="BH128" s="11"/>
      <c r="BI128" s="11"/>
      <c r="BJ128" s="11"/>
    </row>
    <row r="129" spans="1:62" ht="15" customHeight="1" thickBot="1">
      <c r="B129" s="73"/>
      <c r="C129" s="1540"/>
      <c r="D129" s="84"/>
      <c r="E129" s="429" t="s">
        <v>90</v>
      </c>
      <c r="F129" s="426">
        <v>200</v>
      </c>
      <c r="G129" s="444">
        <v>200</v>
      </c>
      <c r="H129" s="195" t="s">
        <v>310</v>
      </c>
      <c r="I129" s="194"/>
      <c r="J129" s="194"/>
      <c r="K129" s="457" t="s">
        <v>663</v>
      </c>
      <c r="L129" s="48"/>
      <c r="M129" s="59"/>
      <c r="N129" s="180"/>
      <c r="O129" s="429" t="s">
        <v>94</v>
      </c>
      <c r="P129" s="1226">
        <f>F131</f>
        <v>7.0679999999999996</v>
      </c>
      <c r="Q129" s="1359">
        <f>G131</f>
        <v>6</v>
      </c>
      <c r="R129" s="11"/>
      <c r="S129" s="1236" t="s">
        <v>286</v>
      </c>
      <c r="T129" s="1407">
        <f>T130+T131</f>
        <v>1.2E-2</v>
      </c>
      <c r="U129" s="1320">
        <f>U130+U131+U132</f>
        <v>1.1120000000000001</v>
      </c>
      <c r="V129" s="11"/>
      <c r="W129" s="11"/>
      <c r="X129" s="11"/>
      <c r="Y129" s="84"/>
      <c r="AA129" s="360"/>
      <c r="AB129" s="1297"/>
      <c r="AC129" s="199"/>
      <c r="AD129" s="1296"/>
      <c r="AE129" s="199"/>
      <c r="AF129" s="172"/>
      <c r="AG129" s="172"/>
      <c r="AH129" s="1296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59"/>
      <c r="AW129" s="167"/>
      <c r="AX129" s="166"/>
      <c r="AY129" s="170"/>
      <c r="AZ129" s="170"/>
      <c r="BA129" s="173"/>
      <c r="BB129" s="173"/>
      <c r="BC129" s="972"/>
      <c r="BD129" s="1804"/>
      <c r="BE129" s="11"/>
      <c r="BF129" s="11"/>
      <c r="BG129" s="11"/>
      <c r="BH129" s="11"/>
      <c r="BI129" s="11"/>
      <c r="BJ129" s="11"/>
    </row>
    <row r="130" spans="1:62" ht="12.75" customHeight="1" thickBot="1">
      <c r="B130" s="73"/>
      <c r="C130" s="1540"/>
      <c r="D130" s="84"/>
      <c r="E130" s="1148" t="s">
        <v>280</v>
      </c>
      <c r="F130" s="426">
        <v>1.1000000000000001</v>
      </c>
      <c r="G130" s="1444">
        <v>1.1000000000000001</v>
      </c>
      <c r="H130" s="719" t="s">
        <v>120</v>
      </c>
      <c r="I130" s="262" t="s">
        <v>121</v>
      </c>
      <c r="J130" s="263" t="s">
        <v>122</v>
      </c>
      <c r="K130" s="457" t="s">
        <v>120</v>
      </c>
      <c r="L130" s="117" t="s">
        <v>121</v>
      </c>
      <c r="M130" s="225" t="s">
        <v>122</v>
      </c>
      <c r="N130" s="150"/>
      <c r="O130" s="429" t="s">
        <v>476</v>
      </c>
      <c r="P130" s="1261">
        <f>I120</f>
        <v>150.917</v>
      </c>
      <c r="Q130" s="1326">
        <f>J120</f>
        <v>84.58</v>
      </c>
      <c r="R130" s="11"/>
      <c r="S130" s="1149" t="s">
        <v>283</v>
      </c>
      <c r="T130" s="1406">
        <f>F128+L127</f>
        <v>1.2E-2</v>
      </c>
      <c r="U130" s="1360">
        <f>G128+M127</f>
        <v>1.2E-2</v>
      </c>
      <c r="V130" s="11"/>
      <c r="W130" s="407" t="s">
        <v>90</v>
      </c>
      <c r="X130" s="1285">
        <f>F129+F136+I133+L121</f>
        <v>419.15</v>
      </c>
      <c r="Y130" s="1304">
        <f>F136+F129+I133+M121+G139</f>
        <v>469.15</v>
      </c>
      <c r="AA130" s="365"/>
      <c r="AB130" s="1296"/>
      <c r="AC130" s="199"/>
      <c r="AD130" s="172"/>
      <c r="AE130" s="199"/>
      <c r="AF130" s="1296"/>
      <c r="AG130" s="172"/>
      <c r="AH130" s="1296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82"/>
      <c r="AY130" s="167"/>
      <c r="AZ130" s="167"/>
      <c r="BA130" s="167"/>
      <c r="BB130" s="167"/>
      <c r="BC130" s="172"/>
      <c r="BD130" s="172"/>
      <c r="BE130" s="111"/>
      <c r="BF130" s="57"/>
      <c r="BG130" s="11"/>
      <c r="BH130" s="11"/>
      <c r="BI130" s="11"/>
      <c r="BJ130" s="11"/>
    </row>
    <row r="131" spans="1:62" ht="17.25" customHeight="1" thickBot="1">
      <c r="B131" s="73"/>
      <c r="C131" s="1540"/>
      <c r="D131" s="84"/>
      <c r="E131" s="568" t="s">
        <v>94</v>
      </c>
      <c r="F131" s="426">
        <v>7.0679999999999996</v>
      </c>
      <c r="G131" s="445">
        <v>6</v>
      </c>
      <c r="H131" s="210" t="s">
        <v>241</v>
      </c>
      <c r="I131" s="217">
        <v>44</v>
      </c>
      <c r="J131" s="1731">
        <v>44</v>
      </c>
      <c r="K131" s="105" t="s">
        <v>70</v>
      </c>
      <c r="L131" s="565">
        <v>63.12</v>
      </c>
      <c r="M131" s="566">
        <v>60</v>
      </c>
      <c r="N131" s="150"/>
      <c r="O131" s="1228" t="s">
        <v>71</v>
      </c>
      <c r="P131" s="1261">
        <f>I122+F138</f>
        <v>114.33</v>
      </c>
      <c r="Q131" s="1304">
        <f>J122+G138</f>
        <v>108.83</v>
      </c>
      <c r="R131" s="11"/>
      <c r="S131" s="1151" t="s">
        <v>280</v>
      </c>
      <c r="T131" s="1408">
        <f>F1301</f>
        <v>0</v>
      </c>
      <c r="U131" s="1385">
        <f>G130</f>
        <v>1.1000000000000001</v>
      </c>
      <c r="V131" s="11"/>
      <c r="W131" s="11"/>
      <c r="X131" s="11"/>
      <c r="Y131" s="84"/>
      <c r="AA131" s="199"/>
      <c r="AB131" s="1297"/>
      <c r="AC131" s="199"/>
      <c r="AD131" s="172"/>
      <c r="AE131" s="199"/>
      <c r="AF131" s="172"/>
      <c r="AG131" s="167"/>
      <c r="AH131" s="172"/>
      <c r="AI131" s="264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67"/>
      <c r="AZ131" s="167"/>
      <c r="BA131" s="172"/>
      <c r="BB131" s="172"/>
      <c r="BC131" s="172"/>
      <c r="BD131" s="172"/>
      <c r="BE131" s="57"/>
      <c r="BF131" s="112"/>
      <c r="BG131" s="11"/>
      <c r="BH131" s="11"/>
      <c r="BI131" s="11"/>
      <c r="BJ131" s="11"/>
    </row>
    <row r="132" spans="1:62" ht="14.25" customHeight="1" thickBot="1">
      <c r="B132" s="102"/>
      <c r="C132" s="745" t="s">
        <v>195</v>
      </c>
      <c r="D132" s="64"/>
      <c r="H132" s="318" t="s">
        <v>91</v>
      </c>
      <c r="I132" s="397">
        <v>5</v>
      </c>
      <c r="J132" s="1452">
        <v>5</v>
      </c>
      <c r="K132" s="1732"/>
      <c r="L132" s="1730"/>
      <c r="M132" s="1733"/>
      <c r="N132" s="150"/>
      <c r="O132" s="204" t="s">
        <v>59</v>
      </c>
      <c r="P132" s="1261">
        <f>L135</f>
        <v>15.51</v>
      </c>
      <c r="Q132" s="1312">
        <f>D137</f>
        <v>15</v>
      </c>
      <c r="R132" s="11"/>
      <c r="S132" s="1281" t="s">
        <v>463</v>
      </c>
      <c r="T132" s="1238"/>
      <c r="U132" s="1389"/>
      <c r="V132" s="11"/>
      <c r="W132" s="11"/>
      <c r="X132" s="11"/>
      <c r="Y132" s="84"/>
      <c r="AA132" s="199"/>
      <c r="AB132" s="1559"/>
      <c r="AC132" s="363"/>
      <c r="AD132" s="1296"/>
      <c r="AE132" s="173"/>
      <c r="AF132" s="172"/>
      <c r="AG132" s="172"/>
      <c r="AH132" s="1296"/>
      <c r="AI132" s="167"/>
      <c r="AJ132" s="172"/>
      <c r="AK132" s="183"/>
      <c r="AL132" s="167"/>
      <c r="AM132" s="166"/>
      <c r="AN132" s="172"/>
      <c r="AO132" s="573"/>
      <c r="AP132" s="172"/>
      <c r="AQ132" s="172"/>
      <c r="AR132" s="172"/>
      <c r="AS132" s="172"/>
      <c r="AT132" s="172"/>
      <c r="AU132" s="172"/>
      <c r="AV132" s="167"/>
      <c r="AW132" s="172"/>
      <c r="AX132" s="172"/>
      <c r="AY132" s="172"/>
      <c r="AZ132" s="172"/>
      <c r="BA132" s="172"/>
      <c r="BB132" s="172"/>
      <c r="BC132" s="172"/>
      <c r="BD132" s="172"/>
      <c r="BE132" s="11"/>
      <c r="BF132" s="11"/>
      <c r="BG132" s="11"/>
      <c r="BH132" s="11"/>
      <c r="BI132" s="11"/>
      <c r="BJ132" s="11"/>
    </row>
    <row r="133" spans="1:62" ht="15" customHeight="1" thickBot="1">
      <c r="B133" s="330" t="s">
        <v>450</v>
      </c>
      <c r="C133" s="1607" t="s">
        <v>343</v>
      </c>
      <c r="D133" s="489">
        <v>200</v>
      </c>
      <c r="E133" s="193" t="s">
        <v>447</v>
      </c>
      <c r="F133" s="194"/>
      <c r="G133" s="178"/>
      <c r="H133" s="318" t="s">
        <v>90</v>
      </c>
      <c r="I133" s="397">
        <v>140</v>
      </c>
      <c r="J133" s="1452"/>
      <c r="K133" s="438" t="s">
        <v>344</v>
      </c>
      <c r="L133" s="48"/>
      <c r="M133" s="599"/>
      <c r="N133" s="150"/>
      <c r="O133" s="67"/>
      <c r="P133" s="38"/>
      <c r="Q133" s="38"/>
      <c r="R133" s="38"/>
      <c r="S133" s="324" t="s">
        <v>445</v>
      </c>
      <c r="T133" s="1258">
        <f>I125</f>
        <v>10</v>
      </c>
      <c r="U133" s="1319">
        <f>J125</f>
        <v>10</v>
      </c>
      <c r="V133" s="38"/>
      <c r="W133" s="38"/>
      <c r="X133" s="38"/>
      <c r="Y133" s="87"/>
      <c r="AA133" s="172"/>
      <c r="AB133" s="1296"/>
      <c r="AC133" s="199"/>
      <c r="AD133" s="1296"/>
      <c r="AE133" s="185"/>
      <c r="AF133" s="172"/>
      <c r="AG133" s="172"/>
      <c r="AH133" s="1296"/>
      <c r="AI133" s="372"/>
      <c r="AJ133" s="172"/>
      <c r="AK133" s="172"/>
      <c r="AL133" s="180"/>
      <c r="AM133" s="172"/>
      <c r="AN133" s="172"/>
      <c r="AO133" s="370"/>
      <c r="AP133" s="340"/>
      <c r="AQ133" s="341"/>
      <c r="AR133" s="172"/>
      <c r="AS133" s="172"/>
      <c r="AT133" s="173"/>
      <c r="AU133" s="167"/>
      <c r="AV133" s="167"/>
      <c r="AW133" s="172"/>
      <c r="AX133" s="172"/>
      <c r="AY133" s="172"/>
      <c r="AZ133" s="172"/>
      <c r="BA133" s="172"/>
      <c r="BB133" s="172"/>
      <c r="BC133" s="172"/>
      <c r="BD133" s="172"/>
      <c r="BE133" s="11"/>
      <c r="BF133" s="11"/>
      <c r="BG133" s="11"/>
      <c r="BH133" s="11"/>
      <c r="BI133" s="11"/>
      <c r="BJ133" s="11"/>
    </row>
    <row r="134" spans="1:62" ht="16.5" customHeight="1" thickBot="1">
      <c r="B134" s="265" t="s">
        <v>9</v>
      </c>
      <c r="C134" s="1635" t="s">
        <v>291</v>
      </c>
      <c r="D134" s="278">
        <v>30</v>
      </c>
      <c r="E134" s="457" t="s">
        <v>120</v>
      </c>
      <c r="F134" s="117" t="s">
        <v>121</v>
      </c>
      <c r="G134" s="225" t="s">
        <v>122</v>
      </c>
      <c r="H134" s="678" t="s">
        <v>661</v>
      </c>
      <c r="I134" s="48"/>
      <c r="J134" s="59"/>
      <c r="K134" s="435" t="s">
        <v>120</v>
      </c>
      <c r="L134" s="436" t="s">
        <v>121</v>
      </c>
      <c r="M134" s="437" t="s">
        <v>122</v>
      </c>
      <c r="N134" s="150"/>
      <c r="AA134" s="580"/>
      <c r="AB134" s="1807"/>
      <c r="AC134" s="1307"/>
      <c r="AD134" s="1309"/>
      <c r="AE134" s="167"/>
      <c r="AF134" s="172"/>
      <c r="AG134" s="172"/>
      <c r="AH134" s="1296"/>
      <c r="AI134" s="264"/>
      <c r="AJ134" s="172"/>
      <c r="AK134" s="183"/>
      <c r="AL134" s="167"/>
      <c r="AM134" s="312"/>
      <c r="AN134" s="172"/>
      <c r="AO134" s="170"/>
      <c r="AP134" s="166"/>
      <c r="AQ134" s="235"/>
      <c r="AR134" s="172"/>
      <c r="AS134" s="172"/>
      <c r="AT134" s="173"/>
      <c r="AU134" s="167"/>
      <c r="AV134" s="167"/>
      <c r="AW134" s="172"/>
      <c r="AX134" s="172"/>
      <c r="AY134" s="172"/>
      <c r="AZ134" s="172"/>
      <c r="BA134" s="172"/>
      <c r="BB134" s="172"/>
      <c r="BC134" s="172"/>
      <c r="BD134" s="172"/>
      <c r="BE134" s="11"/>
      <c r="BF134" s="11"/>
      <c r="BG134" s="11"/>
      <c r="BH134" s="11"/>
      <c r="BI134" s="11"/>
      <c r="BJ134" s="11"/>
    </row>
    <row r="135" spans="1:62" ht="16.5" customHeight="1" thickBot="1">
      <c r="B135" s="73"/>
      <c r="C135" s="1636" t="s">
        <v>312</v>
      </c>
      <c r="D135" s="84"/>
      <c r="E135" s="210" t="s">
        <v>64</v>
      </c>
      <c r="F135" s="205">
        <v>1</v>
      </c>
      <c r="G135" s="214">
        <v>1</v>
      </c>
      <c r="H135" s="457" t="s">
        <v>120</v>
      </c>
      <c r="I135" s="117" t="s">
        <v>121</v>
      </c>
      <c r="J135" s="225" t="s">
        <v>122</v>
      </c>
      <c r="K135" s="1487" t="s">
        <v>226</v>
      </c>
      <c r="L135" s="548">
        <v>15.51</v>
      </c>
      <c r="M135" s="447">
        <v>15</v>
      </c>
      <c r="N135" s="150"/>
      <c r="O135" s="1157"/>
      <c r="AA135" s="670"/>
      <c r="AB135" s="1296"/>
      <c r="AC135" s="172"/>
      <c r="AD135" s="1296"/>
      <c r="AE135" s="167"/>
      <c r="AF135" s="1296"/>
      <c r="AG135" s="172"/>
      <c r="AH135" s="1296"/>
      <c r="AI135" s="172"/>
      <c r="AJ135" s="172"/>
      <c r="AK135" s="183"/>
      <c r="AL135" s="167"/>
      <c r="AM135" s="166"/>
      <c r="AN135" s="172"/>
      <c r="AO135" s="172"/>
      <c r="AP135" s="172"/>
      <c r="AQ135" s="172"/>
      <c r="AR135" s="172"/>
      <c r="AS135" s="172"/>
      <c r="AT135" s="173"/>
      <c r="AU135" s="167"/>
      <c r="AV135" s="167"/>
      <c r="AW135" s="172"/>
      <c r="AX135" s="172"/>
      <c r="AY135" s="172"/>
      <c r="AZ135" s="172"/>
      <c r="BA135" s="172"/>
      <c r="BB135" s="172"/>
      <c r="BC135" s="172"/>
      <c r="BD135" s="172"/>
      <c r="BE135" s="11"/>
      <c r="BF135" s="11"/>
      <c r="BG135" s="11"/>
      <c r="BH135" s="11"/>
      <c r="BI135" s="11"/>
      <c r="BJ135" s="11"/>
    </row>
    <row r="136" spans="1:62" ht="15.75" customHeight="1" thickBot="1">
      <c r="B136" s="330" t="s">
        <v>9</v>
      </c>
      <c r="C136" s="1607" t="s">
        <v>10</v>
      </c>
      <c r="D136" s="405">
        <v>30</v>
      </c>
      <c r="E136" s="433" t="s">
        <v>90</v>
      </c>
      <c r="F136" s="434">
        <v>66</v>
      </c>
      <c r="G136" s="534">
        <v>66</v>
      </c>
      <c r="H136" s="121" t="s">
        <v>673</v>
      </c>
      <c r="I136" s="682">
        <v>149</v>
      </c>
      <c r="J136" s="218">
        <v>105</v>
      </c>
      <c r="K136" s="677"/>
      <c r="L136" s="758"/>
      <c r="M136" s="759"/>
      <c r="N136" s="1800"/>
      <c r="O136" s="1157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1"/>
      <c r="BF136" s="11"/>
      <c r="BG136" s="11"/>
      <c r="BH136" s="11"/>
      <c r="BI136" s="11"/>
      <c r="BJ136" s="11"/>
    </row>
    <row r="137" spans="1:62" ht="13.5" customHeight="1" thickBot="1">
      <c r="B137" s="1043" t="s">
        <v>345</v>
      </c>
      <c r="C137" s="1607" t="s">
        <v>346</v>
      </c>
      <c r="D137" s="1006">
        <v>15</v>
      </c>
      <c r="E137" s="433" t="s">
        <v>62</v>
      </c>
      <c r="F137" s="434">
        <v>10</v>
      </c>
      <c r="G137" s="483">
        <v>10</v>
      </c>
      <c r="H137" s="73"/>
      <c r="I137" s="11"/>
      <c r="J137" s="84"/>
      <c r="K137" s="685" t="s">
        <v>291</v>
      </c>
      <c r="L137" s="479"/>
      <c r="M137" s="686"/>
      <c r="N137" s="150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1"/>
      <c r="BF137" s="11"/>
      <c r="BG137" s="11"/>
      <c r="BH137" s="11"/>
      <c r="BI137" s="11"/>
      <c r="BJ137" s="11"/>
    </row>
    <row r="138" spans="1:62" ht="17.25" customHeight="1">
      <c r="B138" s="1483" t="s">
        <v>11</v>
      </c>
      <c r="C138" s="1754" t="s">
        <v>687</v>
      </c>
      <c r="D138" s="278">
        <v>105</v>
      </c>
      <c r="E138" s="1371" t="s">
        <v>89</v>
      </c>
      <c r="F138" s="712">
        <v>105.5</v>
      </c>
      <c r="G138" s="793">
        <v>100</v>
      </c>
      <c r="H138" s="73"/>
      <c r="I138" s="11"/>
      <c r="J138" s="84"/>
      <c r="K138" s="1208" t="s">
        <v>290</v>
      </c>
      <c r="L138" s="1164">
        <f>D134</f>
        <v>30</v>
      </c>
      <c r="M138" s="1490">
        <f>D134</f>
        <v>30</v>
      </c>
      <c r="N138" s="150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1"/>
      <c r="BF138" s="11"/>
      <c r="BG138" s="11"/>
      <c r="BH138" s="11"/>
      <c r="BI138" s="11"/>
      <c r="BJ138" s="11"/>
    </row>
    <row r="139" spans="1:62" ht="18" customHeight="1" thickBot="1">
      <c r="B139" s="1484"/>
      <c r="C139" s="1549"/>
      <c r="D139" s="759"/>
      <c r="E139" s="337" t="s">
        <v>90</v>
      </c>
      <c r="F139" s="345">
        <v>50</v>
      </c>
      <c r="G139" s="597">
        <v>50</v>
      </c>
      <c r="H139" s="67"/>
      <c r="I139" s="38"/>
      <c r="J139" s="87"/>
      <c r="K139" s="677"/>
      <c r="L139" s="1734"/>
      <c r="M139" s="759"/>
      <c r="N139" s="150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1"/>
      <c r="BF139" s="11"/>
      <c r="BG139" s="11"/>
      <c r="BH139" s="11"/>
      <c r="BI139" s="11"/>
      <c r="BJ139" s="11"/>
    </row>
    <row r="140" spans="1:62" ht="18" customHeight="1" thickBot="1">
      <c r="A140" s="11"/>
      <c r="B140" s="2"/>
      <c r="C140" s="1542"/>
      <c r="K140" s="160"/>
      <c r="N140" s="341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1"/>
      <c r="BF140" s="11"/>
      <c r="BG140" s="11"/>
      <c r="BH140" s="11"/>
      <c r="BI140" s="11"/>
      <c r="BJ140" s="11"/>
    </row>
    <row r="141" spans="1:62" ht="15" customHeight="1" thickBot="1">
      <c r="A141" s="11"/>
      <c r="B141" s="35" t="s">
        <v>1</v>
      </c>
      <c r="C141" s="1543" t="s">
        <v>2</v>
      </c>
      <c r="D141" s="96" t="s">
        <v>3</v>
      </c>
      <c r="E141" s="102" t="s">
        <v>72</v>
      </c>
      <c r="F141" s="81"/>
      <c r="G141" s="81"/>
      <c r="H141" s="81"/>
      <c r="I141" s="81"/>
      <c r="J141" s="81"/>
      <c r="K141" s="81"/>
      <c r="L141" s="81"/>
      <c r="M141" s="64"/>
      <c r="N141" s="209"/>
      <c r="AA141" s="951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1"/>
      <c r="BF141" s="11"/>
      <c r="BG141" s="11"/>
      <c r="BH141" s="11"/>
      <c r="BI141" s="11"/>
      <c r="BJ141" s="11"/>
    </row>
    <row r="142" spans="1:62" ht="15.75" customHeight="1" thickBot="1">
      <c r="B142" s="494" t="s">
        <v>4</v>
      </c>
      <c r="C142" s="1544"/>
      <c r="D142" s="495" t="s">
        <v>73</v>
      </c>
      <c r="E142" s="73"/>
      <c r="F142" s="11"/>
      <c r="G142" s="11"/>
      <c r="H142" s="11"/>
      <c r="I142" s="11"/>
      <c r="J142" s="11"/>
      <c r="K142" s="38"/>
      <c r="L142" s="38"/>
      <c r="M142" s="87"/>
      <c r="N142" s="150"/>
      <c r="O142" s="1218" t="s">
        <v>655</v>
      </c>
      <c r="P142" s="1219"/>
      <c r="Q142" s="1219"/>
      <c r="R142" s="456"/>
      <c r="S142" s="48"/>
      <c r="T142" s="48"/>
      <c r="U142" s="48"/>
      <c r="V142" s="48"/>
      <c r="W142" s="48"/>
      <c r="X142" s="48"/>
      <c r="Y142" s="59"/>
      <c r="AA142" s="343"/>
      <c r="AB142" s="1296"/>
      <c r="AC142" s="172"/>
      <c r="AD142" s="1067"/>
      <c r="AE142" s="359"/>
      <c r="AF142" s="1296"/>
      <c r="AG142" s="159"/>
      <c r="AH142" s="1296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1"/>
      <c r="BF142" s="11"/>
      <c r="BG142" s="11"/>
      <c r="BH142" s="11"/>
      <c r="BI142" s="11"/>
      <c r="BJ142" s="11"/>
    </row>
    <row r="143" spans="1:62" ht="15.75" customHeight="1" thickBot="1">
      <c r="B143" s="704" t="s">
        <v>570</v>
      </c>
      <c r="C143" s="1534"/>
      <c r="D143" s="56"/>
      <c r="E143" s="527" t="s">
        <v>579</v>
      </c>
      <c r="F143" s="48"/>
      <c r="G143" s="48"/>
      <c r="H143" s="1573" t="s">
        <v>589</v>
      </c>
      <c r="I143" s="48"/>
      <c r="J143" s="59"/>
      <c r="K143" s="540" t="s">
        <v>586</v>
      </c>
      <c r="L143" s="48"/>
      <c r="M143" s="59"/>
      <c r="N143" s="150"/>
      <c r="O143" s="1220" t="s">
        <v>120</v>
      </c>
      <c r="P143" s="1249" t="s">
        <v>121</v>
      </c>
      <c r="Q143" s="1250" t="s">
        <v>122</v>
      </c>
      <c r="R143" s="81"/>
      <c r="S143" s="696" t="s">
        <v>120</v>
      </c>
      <c r="T143" s="696" t="s">
        <v>121</v>
      </c>
      <c r="U143" s="1223" t="s">
        <v>122</v>
      </c>
      <c r="V143" s="81"/>
      <c r="W143" s="696" t="s">
        <v>120</v>
      </c>
      <c r="X143" s="696" t="s">
        <v>121</v>
      </c>
      <c r="Y143" s="1223" t="s">
        <v>122</v>
      </c>
      <c r="AA143" s="177"/>
      <c r="AB143" s="1296"/>
      <c r="AC143" s="199"/>
      <c r="AD143" s="172"/>
      <c r="AE143" s="199"/>
      <c r="AF143" s="1296"/>
      <c r="AG143" s="170"/>
      <c r="AH143" s="1296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1"/>
      <c r="BF143" s="11"/>
      <c r="BG143" s="11"/>
      <c r="BH143" s="11"/>
      <c r="BI143" s="11"/>
      <c r="BJ143" s="11"/>
    </row>
    <row r="144" spans="1:62" ht="18" customHeight="1" thickBot="1">
      <c r="B144" s="1601"/>
      <c r="C144" s="1602" t="s">
        <v>194</v>
      </c>
      <c r="D144" s="551"/>
      <c r="E144" s="686" t="s">
        <v>120</v>
      </c>
      <c r="F144" s="117" t="s">
        <v>121</v>
      </c>
      <c r="G144" s="500" t="s">
        <v>122</v>
      </c>
      <c r="H144" s="528" t="s">
        <v>120</v>
      </c>
      <c r="I144" s="123" t="s">
        <v>121</v>
      </c>
      <c r="J144" s="537" t="s">
        <v>122</v>
      </c>
      <c r="K144" s="536" t="s">
        <v>120</v>
      </c>
      <c r="L144" s="123" t="s">
        <v>121</v>
      </c>
      <c r="M144" s="537" t="s">
        <v>122</v>
      </c>
      <c r="N144" s="150"/>
      <c r="O144" s="1224" t="s">
        <v>210</v>
      </c>
      <c r="P144" s="1251">
        <f>D150</f>
        <v>60</v>
      </c>
      <c r="Q144" s="1675">
        <f>D150</f>
        <v>60</v>
      </c>
      <c r="R144" s="11"/>
      <c r="S144" s="403" t="s">
        <v>79</v>
      </c>
      <c r="T144" s="1261">
        <f>I159+L154</f>
        <v>11.22</v>
      </c>
      <c r="U144" s="1675">
        <f>M154+J159</f>
        <v>11.22</v>
      </c>
      <c r="V144" s="1286"/>
      <c r="W144" s="1262" t="s">
        <v>460</v>
      </c>
      <c r="X144" s="161"/>
      <c r="Y144" s="165"/>
      <c r="AA144" s="177"/>
      <c r="AB144" s="172"/>
      <c r="AC144" s="199"/>
      <c r="AD144" s="172"/>
      <c r="AE144" s="199"/>
      <c r="AF144" s="172"/>
      <c r="AG144" s="170"/>
      <c r="AH144" s="1296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1"/>
      <c r="BF144" s="11"/>
      <c r="BG144" s="11"/>
      <c r="BH144" s="11"/>
      <c r="BI144" s="11"/>
      <c r="BJ144" s="11"/>
    </row>
    <row r="145" spans="2:62" ht="15" customHeight="1">
      <c r="B145" s="1169" t="s">
        <v>578</v>
      </c>
      <c r="C145" s="407" t="s">
        <v>579</v>
      </c>
      <c r="D145" s="491">
        <v>250</v>
      </c>
      <c r="E145" s="449" t="s">
        <v>289</v>
      </c>
      <c r="F145" s="211">
        <v>15</v>
      </c>
      <c r="G145" s="238">
        <v>15</v>
      </c>
      <c r="H145" s="121" t="s">
        <v>189</v>
      </c>
      <c r="I145" s="208">
        <v>101.2</v>
      </c>
      <c r="J145" s="461">
        <v>70</v>
      </c>
      <c r="K145" s="121" t="s">
        <v>326</v>
      </c>
      <c r="L145" s="208">
        <v>77.400000000000006</v>
      </c>
      <c r="M145" s="525">
        <v>57.6</v>
      </c>
      <c r="N145" s="180"/>
      <c r="O145" s="1228" t="s">
        <v>209</v>
      </c>
      <c r="P145" s="1253">
        <f>I146+D149</f>
        <v>75.900000000000006</v>
      </c>
      <c r="Q145" s="1675">
        <f>J146+D149</f>
        <v>75.900000000000006</v>
      </c>
      <c r="R145" s="11"/>
      <c r="S145" s="403" t="s">
        <v>91</v>
      </c>
      <c r="T145" s="1254">
        <f>F149+F163+I154+L150</f>
        <v>17.940000000000001</v>
      </c>
      <c r="U145" s="1676">
        <f>G149+J154+G163+M150</f>
        <v>17.940000000000001</v>
      </c>
      <c r="V145" s="1286"/>
      <c r="W145" s="1362" t="s">
        <v>650</v>
      </c>
      <c r="X145" s="1287">
        <f>L148</f>
        <v>37.799999999999997</v>
      </c>
      <c r="Y145" s="1304">
        <f>M148</f>
        <v>28.8</v>
      </c>
      <c r="AA145" s="360"/>
      <c r="AB145" s="1299"/>
      <c r="AC145" s="199"/>
      <c r="AD145" s="172"/>
      <c r="AE145" s="199"/>
      <c r="AF145" s="1296"/>
      <c r="AG145" s="170"/>
      <c r="AH145" s="1296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1"/>
      <c r="BF145" s="11"/>
      <c r="BG145" s="11"/>
      <c r="BH145" s="11"/>
      <c r="BI145" s="11"/>
      <c r="BJ145" s="11"/>
    </row>
    <row r="146" spans="2:62" ht="15.75" customHeight="1">
      <c r="B146" s="506" t="s">
        <v>580</v>
      </c>
      <c r="C146" s="446" t="s">
        <v>581</v>
      </c>
      <c r="D146" s="491">
        <v>100</v>
      </c>
      <c r="E146" s="442" t="s">
        <v>326</v>
      </c>
      <c r="F146" s="426">
        <v>12.4</v>
      </c>
      <c r="G146" s="333">
        <v>9.3000000000000007</v>
      </c>
      <c r="H146" s="429" t="s">
        <v>87</v>
      </c>
      <c r="I146" s="426">
        <v>15.9</v>
      </c>
      <c r="J146" s="504">
        <v>15.9</v>
      </c>
      <c r="K146" s="429" t="s">
        <v>108</v>
      </c>
      <c r="L146" s="426">
        <v>36</v>
      </c>
      <c r="M146" s="427">
        <v>28.8</v>
      </c>
      <c r="N146" s="150"/>
      <c r="O146" s="1228" t="s">
        <v>88</v>
      </c>
      <c r="P146" s="1254">
        <f>F161+I160+L155</f>
        <v>11.1</v>
      </c>
      <c r="Q146" s="1676">
        <f>M155+G161+J160</f>
        <v>11.1</v>
      </c>
      <c r="R146" s="11"/>
      <c r="S146" s="403" t="s">
        <v>98</v>
      </c>
      <c r="T146" s="1253">
        <f>F165+I151</f>
        <v>14.3</v>
      </c>
      <c r="U146" s="1675">
        <f>J151+G165</f>
        <v>14.3</v>
      </c>
      <c r="V146" s="11"/>
      <c r="W146" s="1362" t="s">
        <v>112</v>
      </c>
      <c r="X146" s="1253">
        <f>L156</f>
        <v>5.4</v>
      </c>
      <c r="Y146" s="1675">
        <f>M156</f>
        <v>5.4</v>
      </c>
      <c r="AA146" s="360"/>
      <c r="AB146" s="1302"/>
      <c r="AC146" s="199"/>
      <c r="AD146" s="172"/>
      <c r="AE146" s="199"/>
      <c r="AF146" s="172"/>
      <c r="AG146" s="167"/>
      <c r="AH146" s="1296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0"/>
      <c r="AZ146" s="172"/>
      <c r="BA146" s="172"/>
      <c r="BB146" s="172"/>
      <c r="BC146" s="172"/>
      <c r="BD146" s="172"/>
      <c r="BE146" s="11"/>
      <c r="BF146" s="11"/>
      <c r="BG146" s="11"/>
    </row>
    <row r="147" spans="2:62" ht="14.25" customHeight="1">
      <c r="B147" s="422" t="s">
        <v>582</v>
      </c>
      <c r="C147" s="446" t="s">
        <v>583</v>
      </c>
      <c r="D147" s="487">
        <v>180</v>
      </c>
      <c r="E147" s="442" t="s">
        <v>80</v>
      </c>
      <c r="F147" s="426">
        <v>15.625</v>
      </c>
      <c r="G147" s="463">
        <v>12.5</v>
      </c>
      <c r="H147" s="429" t="s">
        <v>89</v>
      </c>
      <c r="I147" s="426">
        <v>5.07</v>
      </c>
      <c r="J147" s="333">
        <v>5.07</v>
      </c>
      <c r="K147" s="429" t="s">
        <v>282</v>
      </c>
      <c r="L147" s="426">
        <v>18</v>
      </c>
      <c r="M147" s="427">
        <v>14.4</v>
      </c>
      <c r="N147" s="150"/>
      <c r="O147" s="1228" t="s">
        <v>289</v>
      </c>
      <c r="P147" s="1253">
        <f>X158</f>
        <v>17</v>
      </c>
      <c r="Q147" s="1675">
        <f>Y158</f>
        <v>17</v>
      </c>
      <c r="R147" s="11"/>
      <c r="S147" s="1232" t="s">
        <v>332</v>
      </c>
      <c r="T147" s="1334">
        <f>T159</f>
        <v>0.15999999999999998</v>
      </c>
      <c r="U147" s="1676">
        <f>J148+J156+G162</f>
        <v>18.2</v>
      </c>
      <c r="V147" s="11"/>
      <c r="W147" s="1234" t="s">
        <v>461</v>
      </c>
      <c r="X147" s="1254">
        <f>L149</f>
        <v>45</v>
      </c>
      <c r="Y147" s="1676">
        <f>M149</f>
        <v>36</v>
      </c>
      <c r="AA147" s="177"/>
      <c r="AB147" s="172"/>
      <c r="AC147" s="199"/>
      <c r="AD147" s="1296"/>
      <c r="AE147" s="199"/>
      <c r="AF147" s="172"/>
      <c r="AG147" s="167"/>
      <c r="AH147" s="1307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340"/>
      <c r="BA147" s="172"/>
      <c r="BB147" s="172"/>
      <c r="BC147" s="172"/>
      <c r="BD147" s="172"/>
      <c r="BE147" s="11"/>
      <c r="BF147" s="11"/>
      <c r="BG147" s="11"/>
    </row>
    <row r="148" spans="2:62" ht="15.75" customHeight="1">
      <c r="B148" s="422" t="s">
        <v>8</v>
      </c>
      <c r="C148" s="446" t="s">
        <v>190</v>
      </c>
      <c r="D148" s="487">
        <v>200</v>
      </c>
      <c r="E148" s="442" t="s">
        <v>282</v>
      </c>
      <c r="F148" s="426">
        <v>13.5</v>
      </c>
      <c r="G148" s="473">
        <v>11.25</v>
      </c>
      <c r="H148" s="317" t="s">
        <v>221</v>
      </c>
      <c r="I148" s="474" t="s">
        <v>612</v>
      </c>
      <c r="J148" s="463">
        <v>1.6</v>
      </c>
      <c r="K148" s="429" t="s">
        <v>587</v>
      </c>
      <c r="L148" s="426">
        <v>37.799999999999997</v>
      </c>
      <c r="M148" s="427">
        <v>28.8</v>
      </c>
      <c r="N148" s="150"/>
      <c r="O148" s="429" t="s">
        <v>56</v>
      </c>
      <c r="P148" s="1261">
        <f>F146+F159+L145</f>
        <v>176.5</v>
      </c>
      <c r="Q148" s="1675">
        <f>G146+M145+G159</f>
        <v>132.9</v>
      </c>
      <c r="R148" s="11"/>
      <c r="S148" s="403" t="s">
        <v>65</v>
      </c>
      <c r="T148" s="1351">
        <f>F153+I150+I163+L158</f>
        <v>2.9499999999999997</v>
      </c>
      <c r="U148" s="1675">
        <f>G153+J150+M158+J163</f>
        <v>2.9499999999999997</v>
      </c>
      <c r="V148" s="11"/>
      <c r="W148" s="1234" t="s">
        <v>95</v>
      </c>
      <c r="X148" s="1253">
        <f>F148+I153+L147</f>
        <v>53.17</v>
      </c>
      <c r="Y148" s="1675">
        <f>G148+J153+M147</f>
        <v>43.99</v>
      </c>
      <c r="AA148" s="360"/>
      <c r="AB148" s="172"/>
      <c r="AC148" s="167"/>
      <c r="AD148" s="172"/>
      <c r="AE148" s="199"/>
      <c r="AF148" s="172"/>
      <c r="AG148" s="167"/>
      <c r="AH148" s="1296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85"/>
      <c r="AZ148" s="170"/>
      <c r="BA148" s="170"/>
      <c r="BB148" s="172"/>
      <c r="BC148" s="172"/>
      <c r="BD148" s="172"/>
      <c r="BE148" s="11"/>
      <c r="BF148" s="11"/>
      <c r="BG148" s="11"/>
    </row>
    <row r="149" spans="2:62" ht="18" customHeight="1">
      <c r="B149" s="1567" t="s">
        <v>9</v>
      </c>
      <c r="C149" s="407" t="s">
        <v>10</v>
      </c>
      <c r="D149" s="487">
        <v>60</v>
      </c>
      <c r="E149" s="1585" t="s">
        <v>91</v>
      </c>
      <c r="F149" s="443">
        <v>5</v>
      </c>
      <c r="G149" s="463">
        <v>5</v>
      </c>
      <c r="H149" s="317" t="s">
        <v>116</v>
      </c>
      <c r="I149" s="474">
        <v>5</v>
      </c>
      <c r="J149" s="333">
        <v>5</v>
      </c>
      <c r="K149" s="429" t="s">
        <v>588</v>
      </c>
      <c r="L149" s="1455">
        <v>45</v>
      </c>
      <c r="M149" s="1571">
        <v>36</v>
      </c>
      <c r="N149" s="1800"/>
      <c r="O149" s="1224" t="s">
        <v>211</v>
      </c>
      <c r="P149" s="1266">
        <f>X150</f>
        <v>192.995</v>
      </c>
      <c r="Q149" s="1676">
        <f>Y150</f>
        <v>155.49</v>
      </c>
      <c r="R149" s="11"/>
      <c r="S149" s="1236" t="s">
        <v>286</v>
      </c>
      <c r="T149" s="1407">
        <f>T150+T151</f>
        <v>1.1797</v>
      </c>
      <c r="U149" s="1677">
        <f>U150+U151+U152</f>
        <v>1.1811</v>
      </c>
      <c r="V149" s="11"/>
      <c r="W149" s="1234" t="s">
        <v>80</v>
      </c>
      <c r="X149" s="1253">
        <f>F147+L146</f>
        <v>51.625</v>
      </c>
      <c r="Y149" s="1675">
        <f>G147+M146</f>
        <v>41.3</v>
      </c>
      <c r="AA149" s="360"/>
      <c r="AB149" s="172"/>
      <c r="AC149" s="199"/>
      <c r="AD149" s="172"/>
      <c r="AE149" s="199"/>
      <c r="AF149" s="172"/>
      <c r="AG149" s="167"/>
      <c r="AH149" s="132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67"/>
      <c r="AZ149" s="167"/>
      <c r="BA149" s="167"/>
      <c r="BB149" s="172"/>
      <c r="BC149" s="172"/>
      <c r="BD149" s="172"/>
      <c r="BE149" s="11"/>
      <c r="BF149" s="11"/>
      <c r="BG149" s="11"/>
    </row>
    <row r="150" spans="2:62" ht="16.5" customHeight="1">
      <c r="B150" s="1567" t="s">
        <v>9</v>
      </c>
      <c r="C150" s="407" t="s">
        <v>311</v>
      </c>
      <c r="D150" s="487">
        <v>60</v>
      </c>
      <c r="E150" s="1603" t="s">
        <v>283</v>
      </c>
      <c r="F150" s="1520">
        <v>0.01</v>
      </c>
      <c r="G150" s="1568">
        <v>0.01</v>
      </c>
      <c r="H150" s="317" t="s">
        <v>65</v>
      </c>
      <c r="I150" s="474">
        <v>0.61</v>
      </c>
      <c r="J150" s="473">
        <v>0.61</v>
      </c>
      <c r="K150" s="429" t="s">
        <v>91</v>
      </c>
      <c r="L150" s="1572">
        <v>7.2</v>
      </c>
      <c r="M150" s="427">
        <v>7.2</v>
      </c>
      <c r="N150" s="150"/>
      <c r="O150" s="1289" t="s">
        <v>436</v>
      </c>
      <c r="P150" s="1253">
        <f>D148</f>
        <v>200</v>
      </c>
      <c r="Q150" s="1675">
        <f>D148</f>
        <v>200</v>
      </c>
      <c r="R150" s="11"/>
      <c r="S150" s="1149" t="s">
        <v>283</v>
      </c>
      <c r="T150" s="1678">
        <f>F150+I162+L151+L157</f>
        <v>2.9700000000000001E-2</v>
      </c>
      <c r="U150" s="1358">
        <f>G150+M151+M157+J162</f>
        <v>2.9699999999999997E-2</v>
      </c>
      <c r="V150" s="11"/>
      <c r="W150" s="1239" t="s">
        <v>462</v>
      </c>
      <c r="X150" s="1255">
        <f>SUM(X145:X149)</f>
        <v>192.995</v>
      </c>
      <c r="Y150" s="1290">
        <f>SUM(Y145:Y149)</f>
        <v>155.49</v>
      </c>
      <c r="AA150" s="360"/>
      <c r="AB150" s="1299"/>
      <c r="AC150" s="199"/>
      <c r="AD150" s="1296"/>
      <c r="AE150" s="199"/>
      <c r="AF150" s="1296"/>
      <c r="AG150" s="167"/>
      <c r="AH150" s="1296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67"/>
      <c r="AZ150" s="170"/>
      <c r="BA150" s="171"/>
      <c r="BB150" s="172"/>
      <c r="BC150" s="172"/>
      <c r="BD150" s="172"/>
      <c r="BE150" s="11"/>
      <c r="BF150" s="11"/>
      <c r="BG150" s="11"/>
    </row>
    <row r="151" spans="2:62" ht="15" customHeight="1">
      <c r="B151" s="265"/>
      <c r="C151" s="1600"/>
      <c r="D151" s="1599"/>
      <c r="E151" s="442" t="s">
        <v>584</v>
      </c>
      <c r="F151" s="1569">
        <v>1.4E-3</v>
      </c>
      <c r="G151" s="1570">
        <v>1.4E-3</v>
      </c>
      <c r="H151" s="429" t="s">
        <v>98</v>
      </c>
      <c r="I151" s="1574">
        <v>8</v>
      </c>
      <c r="J151" s="463">
        <v>8</v>
      </c>
      <c r="K151" s="429" t="s">
        <v>531</v>
      </c>
      <c r="L151" s="426">
        <v>1.7999999999999999E-2</v>
      </c>
      <c r="M151" s="427">
        <v>1.7999999999999999E-2</v>
      </c>
      <c r="N151" s="150"/>
      <c r="O151" s="403" t="s">
        <v>189</v>
      </c>
      <c r="P151" s="1226">
        <f>I145</f>
        <v>101.2</v>
      </c>
      <c r="Q151" s="1304">
        <f>J145</f>
        <v>70</v>
      </c>
      <c r="R151" s="11"/>
      <c r="S151" s="1152" t="s">
        <v>280</v>
      </c>
      <c r="T151" s="1408">
        <f>F152</f>
        <v>1.1499999999999999</v>
      </c>
      <c r="U151" s="1150">
        <f>G152</f>
        <v>1.1499999999999999</v>
      </c>
      <c r="V151" s="11"/>
      <c r="AA151" s="360"/>
      <c r="AB151" s="172"/>
      <c r="AC151" s="353"/>
      <c r="AD151" s="172"/>
      <c r="AE151" s="199"/>
      <c r="AF151" s="1296"/>
      <c r="AG151" s="167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67"/>
      <c r="AZ151" s="167"/>
      <c r="BA151" s="166"/>
      <c r="BB151" s="172"/>
      <c r="BC151" s="172"/>
      <c r="BD151" s="172"/>
      <c r="BE151" s="11"/>
      <c r="BF151" s="11"/>
      <c r="BG151" s="11"/>
    </row>
    <row r="152" spans="2:62" ht="14.25" customHeight="1">
      <c r="B152" s="1604"/>
      <c r="C152" s="1600"/>
      <c r="D152" s="1605"/>
      <c r="E152" s="1598" t="s">
        <v>585</v>
      </c>
      <c r="F152" s="426">
        <v>1.1499999999999999</v>
      </c>
      <c r="G152" s="333">
        <v>1.1499999999999999</v>
      </c>
      <c r="H152" s="1595" t="s">
        <v>590</v>
      </c>
      <c r="J152" s="11"/>
      <c r="K152" s="429" t="s">
        <v>110</v>
      </c>
      <c r="L152" s="550"/>
      <c r="M152" s="551"/>
      <c r="N152" s="150"/>
      <c r="O152" s="403" t="s">
        <v>77</v>
      </c>
      <c r="P152" s="1261">
        <f>F155</f>
        <v>59.27</v>
      </c>
      <c r="Q152" s="1304">
        <f>G155</f>
        <v>48</v>
      </c>
      <c r="R152" s="11"/>
      <c r="S152" s="1281" t="s">
        <v>584</v>
      </c>
      <c r="T152" s="1678">
        <f>F151</f>
        <v>1.4E-3</v>
      </c>
      <c r="U152" s="1358">
        <f>G151</f>
        <v>1.4E-3</v>
      </c>
      <c r="V152" s="11"/>
      <c r="W152" s="11"/>
      <c r="X152" s="11"/>
      <c r="Y152" s="84"/>
      <c r="AA152" s="360"/>
      <c r="AB152" s="172"/>
      <c r="AC152" s="199"/>
      <c r="AD152" s="172"/>
      <c r="AE152" s="199"/>
      <c r="AF152" s="1296"/>
      <c r="AG152" s="167"/>
      <c r="AH152" s="1296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67"/>
      <c r="BA152" s="166"/>
      <c r="BB152" s="172"/>
      <c r="BC152" s="172"/>
      <c r="BD152" s="172"/>
      <c r="BE152" s="11"/>
      <c r="BF152" s="11"/>
      <c r="BG152" s="11"/>
    </row>
    <row r="153" spans="2:62" ht="12.75" customHeight="1" thickBot="1">
      <c r="B153" s="73"/>
      <c r="C153" s="1600"/>
      <c r="D153" s="84"/>
      <c r="E153" s="523" t="s">
        <v>92</v>
      </c>
      <c r="F153" s="474">
        <v>1.5</v>
      </c>
      <c r="G153" s="1488">
        <v>1.5</v>
      </c>
      <c r="H153" s="429" t="s">
        <v>282</v>
      </c>
      <c r="I153" s="426">
        <v>21.67</v>
      </c>
      <c r="J153" s="333">
        <v>18.34</v>
      </c>
      <c r="K153" s="429" t="s">
        <v>90</v>
      </c>
      <c r="L153" s="426">
        <v>50.3</v>
      </c>
      <c r="M153" s="439">
        <v>50.3</v>
      </c>
      <c r="N153" s="150"/>
      <c r="O153" s="1228" t="s">
        <v>71</v>
      </c>
      <c r="P153" s="1261">
        <f>I147+L163</f>
        <v>216.07</v>
      </c>
      <c r="Q153" s="1675">
        <f>J147+M163</f>
        <v>205.07</v>
      </c>
      <c r="R153" s="11"/>
      <c r="S153" s="324" t="s">
        <v>445</v>
      </c>
      <c r="T153" s="1258">
        <f>F164+I149</f>
        <v>9.8000000000000007</v>
      </c>
      <c r="U153" s="1304">
        <f>J149+G164</f>
        <v>9.8000000000000007</v>
      </c>
      <c r="V153" s="11"/>
      <c r="W153" s="407" t="s">
        <v>90</v>
      </c>
      <c r="X153" s="1285">
        <f>F154+I161+L153</f>
        <v>310.3</v>
      </c>
      <c r="Y153" s="389">
        <f>F154+M153+J161</f>
        <v>310.3</v>
      </c>
      <c r="AA153" s="360"/>
      <c r="AB153" s="1296"/>
      <c r="AC153" s="350"/>
      <c r="AD153" s="1296"/>
      <c r="AE153" s="199"/>
      <c r="AF153" s="1296"/>
      <c r="AG153" s="167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67"/>
      <c r="BA153" s="166"/>
      <c r="BB153" s="172"/>
      <c r="BC153" s="172"/>
      <c r="BD153" s="172"/>
      <c r="BE153" s="11"/>
      <c r="BF153" s="11"/>
      <c r="BG153" s="11"/>
    </row>
    <row r="154" spans="2:62" ht="16.5" customHeight="1" thickBot="1">
      <c r="B154" s="73"/>
      <c r="C154" s="1600"/>
      <c r="D154" s="84"/>
      <c r="E154" s="442" t="s">
        <v>90</v>
      </c>
      <c r="F154" s="426">
        <v>237.5</v>
      </c>
      <c r="G154" s="333"/>
      <c r="H154" s="429" t="s">
        <v>91</v>
      </c>
      <c r="I154" s="1575">
        <v>3.34</v>
      </c>
      <c r="J154" s="473">
        <v>3.34</v>
      </c>
      <c r="K154" s="429" t="s">
        <v>642</v>
      </c>
      <c r="L154" s="426">
        <v>3.72</v>
      </c>
      <c r="M154" s="439">
        <v>3.72</v>
      </c>
      <c r="N154" s="180"/>
      <c r="O154" s="1229" t="s">
        <v>74</v>
      </c>
      <c r="P154" s="1261">
        <f>F160</f>
        <v>55.64</v>
      </c>
      <c r="Q154" s="1304">
        <f>G160</f>
        <v>54</v>
      </c>
      <c r="R154" s="11"/>
      <c r="V154" s="11"/>
      <c r="W154" s="11"/>
      <c r="X154" s="11"/>
      <c r="Y154" s="11"/>
      <c r="AA154" s="360"/>
      <c r="AB154" s="1300"/>
      <c r="AC154" s="593"/>
      <c r="AD154" s="1296"/>
      <c r="AE154" s="199"/>
      <c r="AF154" s="1296"/>
      <c r="AG154" s="202"/>
      <c r="AH154" s="1296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1"/>
      <c r="BF154" s="11"/>
      <c r="BG154" s="11"/>
    </row>
    <row r="155" spans="2:62" ht="15" customHeight="1" thickBot="1">
      <c r="B155" s="73"/>
      <c r="C155" s="1600"/>
      <c r="D155" s="84"/>
      <c r="E155" s="543" t="s">
        <v>77</v>
      </c>
      <c r="F155" s="712">
        <v>59.27</v>
      </c>
      <c r="G155" s="1456">
        <v>48</v>
      </c>
      <c r="H155" s="429" t="s">
        <v>591</v>
      </c>
      <c r="I155" s="474">
        <v>2</v>
      </c>
      <c r="J155" s="473">
        <v>2</v>
      </c>
      <c r="K155" s="429" t="s">
        <v>111</v>
      </c>
      <c r="L155" s="426">
        <v>4.05</v>
      </c>
      <c r="M155" s="439">
        <v>4.05</v>
      </c>
      <c r="N155" s="150"/>
      <c r="R155" s="11"/>
      <c r="S155" s="1337" t="s">
        <v>483</v>
      </c>
      <c r="T155" s="1338" t="s">
        <v>484</v>
      </c>
      <c r="U155" s="1339" t="s">
        <v>485</v>
      </c>
      <c r="V155" s="11"/>
      <c r="W155" s="1379" t="s">
        <v>504</v>
      </c>
      <c r="X155" s="1382" t="s">
        <v>121</v>
      </c>
      <c r="Y155" s="1383" t="s">
        <v>122</v>
      </c>
      <c r="AA155" s="360"/>
      <c r="AB155" s="1297"/>
      <c r="AC155" s="199"/>
      <c r="AD155" s="172"/>
      <c r="AE155" s="199"/>
      <c r="AF155" s="1296"/>
      <c r="AG155" s="167"/>
      <c r="AH155" s="1296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1"/>
      <c r="BF155" s="11"/>
      <c r="BG155" s="11"/>
    </row>
    <row r="156" spans="2:62" ht="13.5" customHeight="1" thickBot="1">
      <c r="B156" s="67"/>
      <c r="C156" s="1541"/>
      <c r="D156" s="87"/>
      <c r="E156" s="529"/>
      <c r="F156" s="475"/>
      <c r="G156" s="497"/>
      <c r="H156" s="317" t="s">
        <v>284</v>
      </c>
      <c r="I156" s="474" t="s">
        <v>613</v>
      </c>
      <c r="J156" s="333">
        <v>11.8</v>
      </c>
      <c r="K156" s="429" t="s">
        <v>112</v>
      </c>
      <c r="L156" s="426">
        <v>5.4</v>
      </c>
      <c r="M156" s="439">
        <v>5.4</v>
      </c>
      <c r="N156" s="150"/>
      <c r="O156" s="11"/>
      <c r="P156" s="11"/>
      <c r="Q156" s="11"/>
      <c r="R156" s="11"/>
      <c r="S156" s="1340" t="s">
        <v>648</v>
      </c>
      <c r="T156" s="1341">
        <f>U156/1000/0.04</f>
        <v>0.11999999999999998</v>
      </c>
      <c r="U156" s="1400">
        <f>G162</f>
        <v>4.8</v>
      </c>
      <c r="V156" s="11"/>
      <c r="W156" s="1372" t="s">
        <v>84</v>
      </c>
      <c r="X156" s="1373">
        <f>F145</f>
        <v>15</v>
      </c>
      <c r="Y156" s="1304">
        <f>G145</f>
        <v>15</v>
      </c>
      <c r="AA156" s="360"/>
      <c r="AB156" s="1297"/>
      <c r="AC156" s="199"/>
      <c r="AD156" s="172"/>
      <c r="AE156" s="199"/>
      <c r="AF156" s="172"/>
      <c r="AG156" s="172"/>
      <c r="AH156" s="1296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1"/>
      <c r="BF156" s="11"/>
      <c r="BG156" s="11"/>
    </row>
    <row r="157" spans="2:62" ht="12" customHeight="1" thickBot="1">
      <c r="B157" s="102"/>
      <c r="C157" s="745" t="s">
        <v>195</v>
      </c>
      <c r="D157" s="64"/>
      <c r="E157" s="197" t="s">
        <v>595</v>
      </c>
      <c r="F157" s="1576"/>
      <c r="G157" s="306"/>
      <c r="H157" s="1577"/>
      <c r="I157" s="1537" t="s">
        <v>232</v>
      </c>
      <c r="J157" s="306"/>
      <c r="K157" s="429" t="s">
        <v>531</v>
      </c>
      <c r="L157" s="754">
        <v>1.1000000000000001E-3</v>
      </c>
      <c r="M157" s="755">
        <v>1.1000000000000001E-3</v>
      </c>
      <c r="N157" s="150"/>
      <c r="O157" s="11"/>
      <c r="P157" s="11"/>
      <c r="Q157" s="11"/>
      <c r="R157" s="172"/>
      <c r="S157" s="1340" t="s">
        <v>649</v>
      </c>
      <c r="T157" s="1341">
        <f>U157/1000/0.04</f>
        <v>0.04</v>
      </c>
      <c r="U157" s="1400">
        <f>J148</f>
        <v>1.6</v>
      </c>
      <c r="V157" s="172"/>
      <c r="W157" s="1375" t="s">
        <v>86</v>
      </c>
      <c r="X157" s="1376">
        <f>I155</f>
        <v>2</v>
      </c>
      <c r="Y157" s="1304">
        <f>J155</f>
        <v>2</v>
      </c>
      <c r="AA157" s="365"/>
      <c r="AB157" s="1296"/>
      <c r="AC157" s="199"/>
      <c r="AD157" s="172"/>
      <c r="AE157" s="199"/>
      <c r="AF157" s="1296"/>
      <c r="AG157" s="172"/>
      <c r="AH157" s="1296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1"/>
      <c r="BF157" s="11"/>
      <c r="BG157" s="11"/>
    </row>
    <row r="158" spans="2:62" ht="13.5" customHeight="1" thickBot="1">
      <c r="B158" s="421" t="s">
        <v>592</v>
      </c>
      <c r="C158" s="533" t="s">
        <v>593</v>
      </c>
      <c r="D158" s="490" t="s">
        <v>532</v>
      </c>
      <c r="E158" s="1596" t="s">
        <v>120</v>
      </c>
      <c r="F158" s="285" t="s">
        <v>121</v>
      </c>
      <c r="G158" s="767" t="s">
        <v>122</v>
      </c>
      <c r="H158" s="1606" t="s">
        <v>120</v>
      </c>
      <c r="I158" s="285" t="s">
        <v>121</v>
      </c>
      <c r="J158" s="1468" t="s">
        <v>122</v>
      </c>
      <c r="K158" s="517" t="s">
        <v>65</v>
      </c>
      <c r="L158" s="518">
        <v>0.54</v>
      </c>
      <c r="M158" s="541">
        <v>0.54</v>
      </c>
      <c r="N158" s="150"/>
      <c r="O158" s="11"/>
      <c r="P158" s="11"/>
      <c r="Q158" s="11"/>
      <c r="R158" s="172"/>
      <c r="S158" s="1340" t="s">
        <v>649</v>
      </c>
      <c r="T158" s="1341">
        <f>U158/1000/0.04</f>
        <v>0.29500000000000004</v>
      </c>
      <c r="U158" s="1400">
        <f>J156</f>
        <v>11.8</v>
      </c>
      <c r="V158" s="172"/>
      <c r="W158" s="1348" t="s">
        <v>507</v>
      </c>
      <c r="X158" s="1377">
        <f>SUM(X156:X157)</f>
        <v>17</v>
      </c>
      <c r="Y158" s="1378">
        <f>SUM(Y156:Y157)</f>
        <v>17</v>
      </c>
      <c r="AA158" s="199"/>
      <c r="AB158" s="1297"/>
      <c r="AC158" s="199"/>
      <c r="AD158" s="172"/>
      <c r="AE158" s="199"/>
      <c r="AF158" s="172"/>
      <c r="AG158" s="167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1"/>
      <c r="BF158" s="11"/>
      <c r="BG158" s="11"/>
    </row>
    <row r="159" spans="2:62" ht="12.75" customHeight="1" thickBot="1">
      <c r="B159" s="73"/>
      <c r="C159" s="1466" t="s">
        <v>594</v>
      </c>
      <c r="D159" s="84"/>
      <c r="E159" s="206" t="s">
        <v>596</v>
      </c>
      <c r="F159" s="205">
        <v>86.7</v>
      </c>
      <c r="G159" s="1762">
        <v>66</v>
      </c>
      <c r="H159" s="1765" t="s">
        <v>105</v>
      </c>
      <c r="I159" s="205">
        <v>7.5</v>
      </c>
      <c r="J159" s="720">
        <v>7.5</v>
      </c>
      <c r="K159" s="73"/>
      <c r="L159" s="11"/>
      <c r="M159" s="84"/>
      <c r="N159" s="150"/>
      <c r="O159" s="228"/>
      <c r="P159" s="11"/>
      <c r="Q159" s="11"/>
      <c r="R159" s="11"/>
      <c r="S159" s="1343" t="s">
        <v>487</v>
      </c>
      <c r="T159" s="1344">
        <f>SUM(T156:T157)</f>
        <v>0.15999999999999998</v>
      </c>
      <c r="U159" s="1345">
        <f>SUM(U156:U157)</f>
        <v>6.4</v>
      </c>
      <c r="AA159" s="199"/>
      <c r="AB159" s="1559"/>
      <c r="AC159" s="363"/>
      <c r="AD159" s="1296"/>
      <c r="AE159" s="173"/>
      <c r="AF159" s="172"/>
      <c r="AG159" s="172"/>
      <c r="AH159" s="1296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1"/>
      <c r="BF159" s="11"/>
      <c r="BG159" s="11"/>
    </row>
    <row r="160" spans="2:62" ht="12.75" customHeight="1" thickBot="1">
      <c r="B160" s="422" t="s">
        <v>218</v>
      </c>
      <c r="C160" s="1607" t="s">
        <v>244</v>
      </c>
      <c r="D160" s="1042">
        <v>200</v>
      </c>
      <c r="E160" s="316" t="s">
        <v>101</v>
      </c>
      <c r="F160" s="396">
        <v>55.64</v>
      </c>
      <c r="G160" s="1451">
        <v>54</v>
      </c>
      <c r="H160" s="446" t="s">
        <v>88</v>
      </c>
      <c r="I160" s="396">
        <v>2.25</v>
      </c>
      <c r="J160" s="332">
        <v>2.25</v>
      </c>
      <c r="K160" s="1614"/>
      <c r="L160" s="758"/>
      <c r="M160" s="759"/>
      <c r="N160" s="150"/>
      <c r="AA160" s="172"/>
      <c r="AB160" s="1565"/>
      <c r="AC160" s="199"/>
      <c r="AD160" s="1296"/>
      <c r="AE160" s="185"/>
      <c r="AF160" s="172"/>
      <c r="AG160" s="172"/>
      <c r="AH160" s="1296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1"/>
      <c r="BF160" s="11"/>
      <c r="BG160" s="11"/>
    </row>
    <row r="161" spans="2:59" ht="12.75" customHeight="1" thickBot="1">
      <c r="B161" s="1604"/>
      <c r="C161" s="1600"/>
      <c r="D161" s="1605"/>
      <c r="E161" s="316" t="s">
        <v>88</v>
      </c>
      <c r="F161" s="1578">
        <v>4.8</v>
      </c>
      <c r="G161" s="1763">
        <v>4.8</v>
      </c>
      <c r="H161" s="279" t="s">
        <v>90</v>
      </c>
      <c r="I161" s="396">
        <v>22.5</v>
      </c>
      <c r="J161" s="332">
        <v>22.5</v>
      </c>
      <c r="K161" s="1613" t="s">
        <v>244</v>
      </c>
      <c r="L161" s="392"/>
      <c r="M161" s="1597"/>
      <c r="N161" s="1800"/>
      <c r="AA161" s="580"/>
      <c r="AB161" s="1807"/>
      <c r="AC161" s="1307"/>
      <c r="AD161" s="1309"/>
      <c r="AE161" s="167"/>
      <c r="AF161" s="172"/>
      <c r="AG161" s="172"/>
      <c r="AH161" s="1296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1"/>
      <c r="BF161" s="11"/>
      <c r="BG161" s="11"/>
    </row>
    <row r="162" spans="2:59" ht="15" customHeight="1" thickBot="1">
      <c r="B162" s="73"/>
      <c r="C162" s="1600"/>
      <c r="D162" s="84"/>
      <c r="E162" s="316" t="s">
        <v>284</v>
      </c>
      <c r="F162" s="1578" t="s">
        <v>614</v>
      </c>
      <c r="G162" s="1763">
        <v>4.8</v>
      </c>
      <c r="H162" s="1766" t="s">
        <v>93</v>
      </c>
      <c r="I162" s="1579">
        <v>5.9999999999999995E-4</v>
      </c>
      <c r="J162" s="1756">
        <v>5.9999999999999995E-4</v>
      </c>
      <c r="K162" s="536" t="s">
        <v>120</v>
      </c>
      <c r="L162" s="123" t="s">
        <v>121</v>
      </c>
      <c r="M162" s="537" t="s">
        <v>122</v>
      </c>
      <c r="N162" s="150"/>
      <c r="AA162" s="670"/>
      <c r="AB162" s="1296"/>
      <c r="AC162" s="172"/>
      <c r="AD162" s="1296"/>
      <c r="AE162" s="167"/>
      <c r="AF162" s="172"/>
      <c r="AG162" s="172"/>
      <c r="AH162" s="1296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1"/>
      <c r="BF162" s="11"/>
      <c r="BG162" s="11"/>
    </row>
    <row r="163" spans="2:59" ht="14.25" customHeight="1">
      <c r="B163" s="73"/>
      <c r="C163" s="1600"/>
      <c r="D163" s="84"/>
      <c r="E163" s="1580" t="s">
        <v>91</v>
      </c>
      <c r="F163" s="1578">
        <v>2.4</v>
      </c>
      <c r="G163" s="1763">
        <v>2.4</v>
      </c>
      <c r="H163" s="533" t="s">
        <v>92</v>
      </c>
      <c r="I163" s="1581">
        <v>0.3</v>
      </c>
      <c r="J163" s="1757">
        <v>0.3</v>
      </c>
      <c r="K163" s="1487" t="s">
        <v>89</v>
      </c>
      <c r="L163" s="548">
        <v>211</v>
      </c>
      <c r="M163" s="447">
        <v>200</v>
      </c>
      <c r="N163" s="150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1"/>
      <c r="BF163" s="11"/>
      <c r="BG163" s="11"/>
    </row>
    <row r="164" spans="2:59" ht="13.5" customHeight="1">
      <c r="B164" s="73"/>
      <c r="C164" s="1600"/>
      <c r="D164" s="84"/>
      <c r="E164" s="318" t="s">
        <v>116</v>
      </c>
      <c r="F164" s="1582">
        <v>4.8</v>
      </c>
      <c r="G164" s="1451">
        <v>4.8</v>
      </c>
      <c r="H164" s="1767"/>
      <c r="I164" s="1583"/>
      <c r="J164" s="1583"/>
      <c r="K164" s="1017"/>
      <c r="L164" s="1611"/>
      <c r="M164" s="1612"/>
      <c r="N164" s="150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1"/>
      <c r="BF164" s="11"/>
      <c r="BG164" s="11"/>
    </row>
    <row r="165" spans="2:59" ht="13.5" customHeight="1" thickBot="1">
      <c r="B165" s="67"/>
      <c r="C165" s="1541"/>
      <c r="D165" s="87"/>
      <c r="E165" s="337" t="s">
        <v>98</v>
      </c>
      <c r="F165" s="345">
        <v>6.3</v>
      </c>
      <c r="G165" s="1764">
        <v>6.3</v>
      </c>
      <c r="H165" s="1768"/>
      <c r="I165" s="392"/>
      <c r="J165" s="392"/>
      <c r="K165" s="1608"/>
      <c r="L165" s="1609"/>
      <c r="M165" s="1610"/>
      <c r="N165" s="341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1"/>
      <c r="BF165" s="11"/>
      <c r="BG165" s="11"/>
    </row>
    <row r="166" spans="2:59" ht="12.75" customHeight="1">
      <c r="E166" s="172"/>
      <c r="F166" s="172"/>
      <c r="G166" s="172"/>
      <c r="H166" s="172"/>
      <c r="I166" s="172"/>
      <c r="J166" s="172"/>
      <c r="K166" s="7"/>
      <c r="L166" s="15"/>
      <c r="M166" s="234"/>
      <c r="N166" s="150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1"/>
      <c r="BF166" s="11"/>
      <c r="BG166" s="11"/>
    </row>
    <row r="167" spans="2:59" ht="14.25" customHeight="1">
      <c r="N167" s="150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1"/>
      <c r="BF167" s="11"/>
      <c r="BG167" s="11"/>
    </row>
    <row r="168" spans="2:59" ht="15" customHeight="1">
      <c r="B168" s="792" t="s">
        <v>185</v>
      </c>
      <c r="C168" s="1544"/>
      <c r="E168" s="294" t="s">
        <v>574</v>
      </c>
      <c r="G168" s="2"/>
      <c r="H168" s="2"/>
      <c r="I168" s="2"/>
      <c r="L168" s="2"/>
      <c r="N168" s="150"/>
      <c r="O168" s="11"/>
      <c r="P168" s="11"/>
      <c r="Q168" s="11"/>
      <c r="R168" s="57"/>
      <c r="S168" s="15"/>
      <c r="T168" s="234"/>
      <c r="U168" s="605" t="s">
        <v>501</v>
      </c>
      <c r="V168" s="1215"/>
      <c r="W168" s="12"/>
      <c r="X168" s="92">
        <v>0.45</v>
      </c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1"/>
      <c r="BF168" s="11"/>
      <c r="BG168" s="11"/>
    </row>
    <row r="169" spans="2:59" ht="15.75" customHeight="1">
      <c r="C169" s="1542"/>
      <c r="D169" t="s">
        <v>500</v>
      </c>
      <c r="F169" s="89"/>
      <c r="G169" s="89"/>
      <c r="I169" s="160" t="s">
        <v>276</v>
      </c>
      <c r="N169" s="150"/>
      <c r="O169" s="52" t="s">
        <v>549</v>
      </c>
      <c r="U169" s="74"/>
      <c r="V169" s="160"/>
      <c r="W169" s="90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1"/>
      <c r="BF169" s="11"/>
      <c r="BG169" s="11"/>
    </row>
    <row r="170" spans="2:59" ht="15" customHeight="1">
      <c r="B170" s="52" t="s">
        <v>549</v>
      </c>
      <c r="C170" s="1546"/>
      <c r="D170" s="91"/>
      <c r="F170" s="213" t="s">
        <v>219</v>
      </c>
      <c r="I170" s="92">
        <v>0.45</v>
      </c>
      <c r="K170" s="1566" t="s">
        <v>576</v>
      </c>
      <c r="N170" s="150"/>
      <c r="O170" s="160" t="s">
        <v>455</v>
      </c>
      <c r="Q170" s="1216" t="s">
        <v>456</v>
      </c>
      <c r="T170" s="240"/>
      <c r="U170" s="213" t="s">
        <v>457</v>
      </c>
      <c r="W170" s="160" t="s">
        <v>575</v>
      </c>
      <c r="AA170" s="951"/>
      <c r="AB170" s="1296"/>
      <c r="AC170" s="173"/>
      <c r="AD170" s="1296"/>
      <c r="AE170" s="172"/>
      <c r="AF170" s="1296"/>
      <c r="AG170" s="172"/>
      <c r="AH170" s="1296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67"/>
      <c r="AW170" s="172"/>
      <c r="AX170" s="172"/>
      <c r="AY170" s="172"/>
      <c r="AZ170" s="172"/>
      <c r="BA170" s="172"/>
      <c r="BB170" s="172"/>
      <c r="BC170" s="172"/>
      <c r="BD170" s="172"/>
      <c r="BE170" s="11"/>
      <c r="BF170" s="11"/>
      <c r="BG170" s="11"/>
    </row>
    <row r="171" spans="2:59" ht="15" customHeight="1" thickBot="1">
      <c r="N171" s="150"/>
      <c r="AA171" s="343"/>
      <c r="AB171" s="1296"/>
      <c r="AC171" s="172"/>
      <c r="AD171" s="1067"/>
      <c r="AE171" s="359"/>
      <c r="AF171" s="1296"/>
      <c r="AG171" s="159"/>
      <c r="AH171" s="1296"/>
      <c r="AI171" s="172"/>
      <c r="AJ171" s="172"/>
      <c r="AK171" s="576"/>
      <c r="AL171" s="576"/>
      <c r="AM171" s="343"/>
      <c r="AN171" s="343"/>
      <c r="AO171" s="343"/>
      <c r="AP171" s="343"/>
      <c r="AQ171" s="172"/>
      <c r="AR171" s="186"/>
      <c r="AS171" s="185"/>
      <c r="AT171" s="166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1"/>
      <c r="BF171" s="11"/>
      <c r="BG171" s="11"/>
    </row>
    <row r="172" spans="2:59" ht="18" customHeight="1">
      <c r="B172" s="35" t="s">
        <v>1</v>
      </c>
      <c r="C172" s="1543" t="s">
        <v>2</v>
      </c>
      <c r="D172" s="96" t="s">
        <v>3</v>
      </c>
      <c r="E172" s="102" t="s">
        <v>72</v>
      </c>
      <c r="F172" s="81"/>
      <c r="G172" s="81"/>
      <c r="H172" s="81"/>
      <c r="I172" s="81"/>
      <c r="J172" s="81"/>
      <c r="K172" s="81"/>
      <c r="L172" s="81"/>
      <c r="M172" s="64"/>
      <c r="N172" s="209"/>
      <c r="O172" s="1217" t="s">
        <v>458</v>
      </c>
      <c r="S172" s="603"/>
      <c r="T172" t="s">
        <v>472</v>
      </c>
      <c r="Y172" s="90"/>
      <c r="AA172" s="177"/>
      <c r="AB172" s="1296"/>
      <c r="AC172" s="199"/>
      <c r="AD172" s="172"/>
      <c r="AE172" s="199"/>
      <c r="AF172" s="1296"/>
      <c r="AG172" s="170"/>
      <c r="AH172" s="1296"/>
      <c r="AI172" s="167"/>
      <c r="AJ172" s="166"/>
      <c r="AK172" s="370"/>
      <c r="AL172" s="340"/>
      <c r="AM172" s="341"/>
      <c r="AN172" s="370"/>
      <c r="AO172" s="340"/>
      <c r="AP172" s="341"/>
      <c r="AQ172" s="183"/>
      <c r="AR172" s="172"/>
      <c r="AS172" s="172"/>
      <c r="AT172" s="167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</row>
    <row r="173" spans="2:59" ht="14.25" customHeight="1" thickBot="1">
      <c r="B173" s="494" t="s">
        <v>4</v>
      </c>
      <c r="C173" s="1544"/>
      <c r="D173" s="495" t="s">
        <v>73</v>
      </c>
      <c r="E173" s="73"/>
      <c r="F173" s="11"/>
      <c r="G173" s="11"/>
      <c r="H173" s="11"/>
      <c r="I173" s="11"/>
      <c r="J173" s="11"/>
      <c r="K173" s="38"/>
      <c r="L173" s="38"/>
      <c r="M173" s="87"/>
      <c r="N173" s="209"/>
      <c r="AA173" s="177"/>
      <c r="AB173" s="1296"/>
      <c r="AC173" s="199"/>
      <c r="AD173" s="172"/>
      <c r="AE173" s="199"/>
      <c r="AF173" s="1296"/>
      <c r="AG173" s="170"/>
      <c r="AH173" s="1296"/>
      <c r="AI173" s="172"/>
      <c r="AJ173" s="343"/>
      <c r="AK173" s="167"/>
      <c r="AL173" s="166"/>
      <c r="AM173" s="235"/>
      <c r="AN173" s="170"/>
      <c r="AO173" s="196"/>
      <c r="AP173" s="209"/>
      <c r="AQ173" s="172"/>
      <c r="AR173" s="167"/>
      <c r="AS173" s="167"/>
      <c r="AT173" s="172"/>
      <c r="AU173" s="335"/>
      <c r="AV173" s="172"/>
      <c r="AW173" s="167"/>
      <c r="AX173" s="172"/>
      <c r="AY173" s="172"/>
      <c r="AZ173" s="172"/>
      <c r="BA173" s="172"/>
      <c r="BB173" s="172"/>
      <c r="BC173" s="172"/>
      <c r="BD173" s="172"/>
    </row>
    <row r="174" spans="2:59" ht="15" customHeight="1" thickBot="1">
      <c r="B174" s="704" t="s">
        <v>319</v>
      </c>
      <c r="C174" s="1534"/>
      <c r="D174" s="729"/>
      <c r="E174" s="46"/>
      <c r="F174" s="727" t="s">
        <v>242</v>
      </c>
      <c r="G174" s="48"/>
      <c r="H174" s="48"/>
      <c r="I174" s="48"/>
      <c r="J174" s="59"/>
      <c r="K174" s="726" t="s">
        <v>166</v>
      </c>
      <c r="L174" s="48"/>
      <c r="M174" s="59"/>
      <c r="N174" s="180"/>
      <c r="S174" s="213" t="s">
        <v>478</v>
      </c>
      <c r="AA174" s="360"/>
      <c r="AB174" s="1299"/>
      <c r="AC174" s="199"/>
      <c r="AD174" s="172"/>
      <c r="AE174" s="199"/>
      <c r="AF174" s="1296"/>
      <c r="AG174" s="170"/>
      <c r="AH174" s="1296"/>
      <c r="AI174" s="264"/>
      <c r="AJ174" s="340"/>
      <c r="AK174" s="170"/>
      <c r="AL174" s="171"/>
      <c r="AM174" s="209"/>
      <c r="AN174" s="173"/>
      <c r="AO174" s="176"/>
      <c r="AP174" s="342"/>
      <c r="AQ174" s="172"/>
      <c r="AR174" s="172"/>
      <c r="AS174" s="172"/>
      <c r="AT174" s="170"/>
      <c r="AU174" s="335"/>
      <c r="AV174" s="172"/>
      <c r="AW174" s="167"/>
      <c r="AX174" s="172"/>
      <c r="AY174" s="172"/>
      <c r="AZ174" s="172"/>
      <c r="BA174" s="172"/>
      <c r="BB174" s="172"/>
      <c r="BC174" s="172"/>
      <c r="BD174" s="172"/>
    </row>
    <row r="175" spans="2:59" ht="16.5" thickBot="1">
      <c r="B175" s="70"/>
      <c r="C175" s="1538" t="s">
        <v>194</v>
      </c>
      <c r="D175" s="216"/>
      <c r="E175" s="536" t="s">
        <v>120</v>
      </c>
      <c r="F175" s="123" t="s">
        <v>121</v>
      </c>
      <c r="G175" s="537" t="s">
        <v>122</v>
      </c>
      <c r="H175" s="435" t="s">
        <v>120</v>
      </c>
      <c r="I175" s="436" t="s">
        <v>121</v>
      </c>
      <c r="J175" s="437" t="s">
        <v>122</v>
      </c>
      <c r="K175" s="538" t="s">
        <v>120</v>
      </c>
      <c r="L175" s="123" t="s">
        <v>121</v>
      </c>
      <c r="M175" s="537" t="s">
        <v>122</v>
      </c>
      <c r="N175" s="172"/>
      <c r="O175" s="1218" t="s">
        <v>479</v>
      </c>
      <c r="P175" s="1219"/>
      <c r="Q175" s="1219"/>
      <c r="R175" s="456"/>
      <c r="S175" s="48"/>
      <c r="T175" s="48"/>
      <c r="U175" s="48"/>
      <c r="V175" s="48"/>
      <c r="W175" s="48"/>
      <c r="X175" s="48"/>
      <c r="Y175" s="59"/>
      <c r="AA175" s="360"/>
      <c r="AB175" s="1302"/>
      <c r="AC175" s="199"/>
      <c r="AD175" s="172"/>
      <c r="AE175" s="199"/>
      <c r="AF175" s="172"/>
      <c r="AG175" s="167"/>
      <c r="AH175" s="1296"/>
      <c r="AI175" s="172"/>
      <c r="AJ175" s="215"/>
      <c r="AK175" s="170"/>
      <c r="AL175" s="171"/>
      <c r="AM175" s="209"/>
      <c r="AN175" s="167"/>
      <c r="AO175" s="970"/>
      <c r="AP175" s="974"/>
      <c r="AQ175" s="167"/>
      <c r="AR175" s="180"/>
      <c r="AS175" s="336"/>
      <c r="AT175" s="172"/>
      <c r="AU175" s="172"/>
      <c r="AV175" s="172"/>
      <c r="AW175" s="202"/>
      <c r="AX175" s="172"/>
      <c r="AY175" s="172"/>
      <c r="AZ175" s="172"/>
      <c r="BA175" s="172"/>
      <c r="BB175" s="172"/>
      <c r="BC175" s="172"/>
      <c r="BD175" s="172"/>
    </row>
    <row r="176" spans="2:59" ht="15.75" thickBot="1">
      <c r="B176" s="655" t="s">
        <v>159</v>
      </c>
      <c r="C176" s="1652" t="s">
        <v>242</v>
      </c>
      <c r="D176" s="728">
        <v>250</v>
      </c>
      <c r="E176" s="121" t="s">
        <v>83</v>
      </c>
      <c r="F176" s="211">
        <v>64.2</v>
      </c>
      <c r="G176" s="227">
        <v>50</v>
      </c>
      <c r="H176" s="1445" t="s">
        <v>98</v>
      </c>
      <c r="I176" s="1446">
        <v>1</v>
      </c>
      <c r="J176" s="1494">
        <v>1</v>
      </c>
      <c r="K176" s="539" t="s">
        <v>94</v>
      </c>
      <c r="L176" s="395">
        <v>109.64700000000001</v>
      </c>
      <c r="M176" s="221">
        <v>94.8</v>
      </c>
      <c r="N176" s="209"/>
      <c r="O176" s="1220" t="s">
        <v>120</v>
      </c>
      <c r="P176" s="1249" t="s">
        <v>121</v>
      </c>
      <c r="Q176" s="1250" t="s">
        <v>122</v>
      </c>
      <c r="R176" s="81"/>
      <c r="S176" s="696" t="s">
        <v>120</v>
      </c>
      <c r="T176" s="696" t="s">
        <v>121</v>
      </c>
      <c r="U176" s="1223" t="s">
        <v>122</v>
      </c>
      <c r="V176" s="81"/>
      <c r="W176" s="696" t="s">
        <v>120</v>
      </c>
      <c r="X176" s="696" t="s">
        <v>121</v>
      </c>
      <c r="Y176" s="1223" t="s">
        <v>122</v>
      </c>
      <c r="AA176" s="177"/>
      <c r="AB176" s="172"/>
      <c r="AC176" s="199"/>
      <c r="AD176" s="1296"/>
      <c r="AE176" s="199"/>
      <c r="AF176" s="172"/>
      <c r="AG176" s="167"/>
      <c r="AH176" s="1296"/>
      <c r="AI176" s="172"/>
      <c r="AJ176" s="172"/>
      <c r="AK176" s="167"/>
      <c r="AL176" s="171"/>
      <c r="AM176" s="209"/>
      <c r="AN176" s="167"/>
      <c r="AO176" s="166"/>
      <c r="AP176" s="235"/>
      <c r="AQ176" s="167"/>
      <c r="AR176" s="175"/>
      <c r="AS176" s="189"/>
      <c r="AT176" s="172"/>
      <c r="AU176" s="172"/>
      <c r="AV176" s="172"/>
      <c r="AW176" s="170"/>
      <c r="AX176" s="171"/>
      <c r="AY176" s="172"/>
      <c r="AZ176" s="172"/>
      <c r="BA176" s="172"/>
      <c r="BB176" s="172"/>
      <c r="BC176" s="172"/>
      <c r="BD176" s="172"/>
    </row>
    <row r="177" spans="2:56">
      <c r="B177" s="1697" t="s">
        <v>261</v>
      </c>
      <c r="C177" s="486" t="s">
        <v>688</v>
      </c>
      <c r="D177" s="490">
        <v>60</v>
      </c>
      <c r="E177" s="429" t="s">
        <v>326</v>
      </c>
      <c r="F177" s="426">
        <v>8.0399999999999991</v>
      </c>
      <c r="G177" s="439">
        <v>6</v>
      </c>
      <c r="H177" s="429" t="s">
        <v>91</v>
      </c>
      <c r="I177" s="443">
        <v>4</v>
      </c>
      <c r="J177" s="444">
        <v>4</v>
      </c>
      <c r="K177" s="468" t="s">
        <v>114</v>
      </c>
      <c r="L177" s="724">
        <v>47.6</v>
      </c>
      <c r="M177" s="725">
        <v>47.6</v>
      </c>
      <c r="N177" s="228"/>
      <c r="O177" s="1224" t="s">
        <v>210</v>
      </c>
      <c r="P177" s="1251">
        <f>D182</f>
        <v>60</v>
      </c>
      <c r="Q177" s="1304">
        <f>D182</f>
        <v>60</v>
      </c>
      <c r="R177" s="11"/>
      <c r="S177" s="1228" t="s">
        <v>79</v>
      </c>
      <c r="T177" s="1253">
        <f>F182</f>
        <v>5.43</v>
      </c>
      <c r="U177" s="1314">
        <f>G182</f>
        <v>5.43</v>
      </c>
      <c r="V177" s="11"/>
      <c r="W177" s="1262" t="s">
        <v>460</v>
      </c>
      <c r="X177" s="161"/>
      <c r="Y177" s="165"/>
      <c r="AA177" s="360"/>
      <c r="AB177" s="1299"/>
      <c r="AC177" s="167"/>
      <c r="AD177" s="172"/>
      <c r="AE177" s="199"/>
      <c r="AF177" s="172"/>
      <c r="AG177" s="167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67"/>
      <c r="AR177" s="166"/>
      <c r="AS177" s="189"/>
      <c r="AT177" s="172"/>
      <c r="AU177" s="172"/>
      <c r="AV177" s="171"/>
      <c r="AW177" s="170"/>
      <c r="AX177" s="170"/>
      <c r="AY177" s="172"/>
      <c r="AZ177" s="172"/>
      <c r="BA177" s="172"/>
      <c r="BB177" s="172"/>
      <c r="BC177" s="172"/>
      <c r="BD177" s="172"/>
    </row>
    <row r="178" spans="2:56">
      <c r="B178" s="281"/>
      <c r="C178" s="1023" t="s">
        <v>659</v>
      </c>
      <c r="D178" s="570"/>
      <c r="E178" s="429" t="s">
        <v>108</v>
      </c>
      <c r="F178" s="426">
        <v>10</v>
      </c>
      <c r="G178" s="439">
        <v>8</v>
      </c>
      <c r="H178" s="723" t="s">
        <v>92</v>
      </c>
      <c r="I178" s="466">
        <v>1.5</v>
      </c>
      <c r="J178" s="467">
        <v>1.5</v>
      </c>
      <c r="K178" s="468" t="s">
        <v>98</v>
      </c>
      <c r="L178" s="466">
        <v>7</v>
      </c>
      <c r="M178" s="467">
        <v>7</v>
      </c>
      <c r="N178" s="228"/>
      <c r="O178" s="1228" t="s">
        <v>209</v>
      </c>
      <c r="P178" s="1253">
        <f>D181+D188</f>
        <v>100</v>
      </c>
      <c r="Q178" s="1323">
        <f>D181+D188</f>
        <v>100</v>
      </c>
      <c r="R178" s="11"/>
      <c r="S178" s="1228" t="s">
        <v>91</v>
      </c>
      <c r="T178" s="1253">
        <f>I177+F194</f>
        <v>11.6</v>
      </c>
      <c r="U178" s="1304">
        <f>J177+G194</f>
        <v>11.6</v>
      </c>
      <c r="V178" s="11"/>
      <c r="W178" s="1231" t="s">
        <v>112</v>
      </c>
      <c r="X178" s="1253">
        <f>F180+L181</f>
        <v>13.2</v>
      </c>
      <c r="Y178" s="1324">
        <f>G180+M181</f>
        <v>13.2</v>
      </c>
      <c r="AA178" s="360"/>
      <c r="AB178" s="1298"/>
      <c r="AC178" s="199"/>
      <c r="AD178" s="172"/>
      <c r="AE178" s="199"/>
      <c r="AF178" s="172"/>
      <c r="AG178" s="167"/>
      <c r="AH178" s="1296"/>
      <c r="AI178" s="172"/>
      <c r="AJ178" s="166"/>
      <c r="AK178" s="235"/>
      <c r="AL178" s="172"/>
      <c r="AM178" s="172"/>
      <c r="AN178" s="172"/>
      <c r="AO178" s="172"/>
      <c r="AP178" s="172"/>
      <c r="AQ178" s="170"/>
      <c r="AR178" s="171"/>
      <c r="AS178" s="189"/>
      <c r="AT178" s="172"/>
      <c r="AU178" s="172"/>
      <c r="AV178" s="374"/>
      <c r="AW178" s="172"/>
      <c r="AX178" s="172"/>
      <c r="AY178" s="172"/>
      <c r="AZ178" s="172"/>
      <c r="BA178" s="172"/>
      <c r="BB178" s="172"/>
      <c r="BC178" s="172"/>
      <c r="BD178" s="172"/>
    </row>
    <row r="179" spans="2:56">
      <c r="B179" s="422" t="s">
        <v>17</v>
      </c>
      <c r="C179" s="446" t="s">
        <v>113</v>
      </c>
      <c r="D179" s="487" t="s">
        <v>616</v>
      </c>
      <c r="E179" s="429" t="s">
        <v>306</v>
      </c>
      <c r="F179" s="426">
        <v>9.6</v>
      </c>
      <c r="G179" s="439">
        <v>8</v>
      </c>
      <c r="H179" s="523" t="s">
        <v>283</v>
      </c>
      <c r="I179" s="466">
        <v>0.01</v>
      </c>
      <c r="J179" s="467">
        <v>0.01</v>
      </c>
      <c r="K179" s="429" t="s">
        <v>282</v>
      </c>
      <c r="L179" s="466">
        <v>8.4</v>
      </c>
      <c r="M179" s="467">
        <v>7</v>
      </c>
      <c r="N179" s="228"/>
      <c r="O179" s="1289" t="s">
        <v>88</v>
      </c>
      <c r="P179" s="1254">
        <f>F189</f>
        <v>4.41</v>
      </c>
      <c r="Q179" s="1304">
        <f>G189</f>
        <v>4.41</v>
      </c>
      <c r="R179" s="11"/>
      <c r="S179" s="1229" t="s">
        <v>98</v>
      </c>
      <c r="T179" s="1253">
        <f>I176+L178</f>
        <v>8</v>
      </c>
      <c r="U179" s="1304">
        <f>J176+M178</f>
        <v>8</v>
      </c>
      <c r="V179" s="11"/>
      <c r="W179" s="1234" t="s">
        <v>95</v>
      </c>
      <c r="X179" s="1253">
        <f>F179+F190+L179</f>
        <v>29.92</v>
      </c>
      <c r="Y179" s="1364">
        <f>G179+G190+M179</f>
        <v>25</v>
      </c>
      <c r="AA179" s="360"/>
      <c r="AB179" s="1298"/>
      <c r="AC179" s="199"/>
      <c r="AD179" s="172"/>
      <c r="AE179" s="199"/>
      <c r="AF179" s="172"/>
      <c r="AG179" s="167"/>
      <c r="AH179" s="1296"/>
      <c r="AI179" s="172"/>
      <c r="AJ179" s="172"/>
      <c r="AK179" s="172"/>
      <c r="AL179" s="172"/>
      <c r="AM179" s="172"/>
      <c r="AN179" s="172"/>
      <c r="AO179" s="172"/>
      <c r="AP179" s="172"/>
      <c r="AQ179" s="167"/>
      <c r="AR179" s="166"/>
      <c r="AS179" s="189"/>
      <c r="AT179" s="172"/>
      <c r="AU179" s="172"/>
      <c r="AV179" s="171"/>
      <c r="AW179" s="172"/>
      <c r="AX179" s="172"/>
      <c r="AY179" s="172"/>
      <c r="AZ179" s="172"/>
      <c r="BA179" s="172"/>
      <c r="BB179" s="172"/>
      <c r="BC179" s="172"/>
      <c r="BD179" s="172"/>
    </row>
    <row r="180" spans="2:56">
      <c r="B180" s="330" t="s">
        <v>201</v>
      </c>
      <c r="C180" s="446" t="s">
        <v>199</v>
      </c>
      <c r="D180" s="489">
        <v>200</v>
      </c>
      <c r="E180" s="429" t="s">
        <v>112</v>
      </c>
      <c r="F180" s="426">
        <v>2</v>
      </c>
      <c r="G180" s="439">
        <v>2</v>
      </c>
      <c r="H180" s="442" t="s">
        <v>90</v>
      </c>
      <c r="I180" s="464">
        <v>200</v>
      </c>
      <c r="J180" s="441">
        <v>200</v>
      </c>
      <c r="K180" s="468" t="s">
        <v>80</v>
      </c>
      <c r="L180" s="466">
        <v>14</v>
      </c>
      <c r="M180" s="467">
        <v>11.2</v>
      </c>
      <c r="N180" s="228"/>
      <c r="O180" s="1228" t="s">
        <v>508</v>
      </c>
      <c r="P180" s="1254">
        <f>X190</f>
        <v>52.09</v>
      </c>
      <c r="Q180" s="1304">
        <f>Y190</f>
        <v>52.09</v>
      </c>
      <c r="R180" s="11"/>
      <c r="S180" s="1232" t="s">
        <v>332</v>
      </c>
      <c r="T180" s="1264">
        <f>X195</f>
        <v>0.70199999999999996</v>
      </c>
      <c r="U180" s="1326">
        <f>G181+G192</f>
        <v>28.08</v>
      </c>
      <c r="V180" s="11"/>
      <c r="W180" s="1234" t="s">
        <v>80</v>
      </c>
      <c r="X180" s="1253">
        <f>F178+L180</f>
        <v>24</v>
      </c>
      <c r="Y180" s="1324">
        <f>G178+M180</f>
        <v>19.2</v>
      </c>
      <c r="AA180" s="360"/>
      <c r="AB180" s="172"/>
      <c r="AC180" s="353"/>
      <c r="AD180" s="1296"/>
      <c r="AE180" s="199"/>
      <c r="AF180" s="1296"/>
      <c r="AG180" s="167"/>
      <c r="AH180" s="1296"/>
      <c r="AI180" s="172"/>
      <c r="AJ180" s="340"/>
      <c r="AK180" s="341"/>
      <c r="AL180" s="172"/>
      <c r="AM180" s="172"/>
      <c r="AN180" s="172"/>
      <c r="AO180" s="172"/>
      <c r="AP180" s="172"/>
      <c r="AQ180" s="167"/>
      <c r="AR180" s="171"/>
      <c r="AS180" s="189"/>
      <c r="AT180" s="172"/>
      <c r="AU180" s="172"/>
      <c r="AV180" s="171"/>
      <c r="AW180" s="172"/>
      <c r="AX180" s="172"/>
      <c r="AY180" s="172"/>
      <c r="AZ180" s="172"/>
      <c r="BA180" s="172"/>
      <c r="BB180" s="172"/>
      <c r="BC180" s="172"/>
      <c r="BD180" s="172"/>
    </row>
    <row r="181" spans="2:56" ht="17.25" customHeight="1" thickBot="1">
      <c r="B181" s="422" t="s">
        <v>9</v>
      </c>
      <c r="C181" s="446" t="s">
        <v>10</v>
      </c>
      <c r="D181" s="487">
        <v>60</v>
      </c>
      <c r="E181" s="429" t="s">
        <v>320</v>
      </c>
      <c r="F181" s="469" t="s">
        <v>524</v>
      </c>
      <c r="G181" s="473">
        <v>19</v>
      </c>
      <c r="H181" s="486" t="s">
        <v>94</v>
      </c>
      <c r="I181" s="464">
        <v>7.0679999999999996</v>
      </c>
      <c r="J181" s="541">
        <v>6</v>
      </c>
      <c r="K181" s="442" t="s">
        <v>112</v>
      </c>
      <c r="L181" s="466">
        <v>11.2</v>
      </c>
      <c r="M181" s="467">
        <v>11.2</v>
      </c>
      <c r="N181" s="172"/>
      <c r="O181" s="1228" t="s">
        <v>56</v>
      </c>
      <c r="P181" s="1254">
        <f>F177+F187</f>
        <v>42.55</v>
      </c>
      <c r="Q181" s="1325">
        <f>G177+G187</f>
        <v>31.87</v>
      </c>
      <c r="R181" s="11"/>
      <c r="S181" s="403" t="s">
        <v>62</v>
      </c>
      <c r="T181" s="1253">
        <f>F183+I186+I193</f>
        <v>16.2</v>
      </c>
      <c r="U181" s="1325">
        <f>G183+J186+J193</f>
        <v>16.2</v>
      </c>
      <c r="V181" s="11"/>
      <c r="W181" s="1234" t="s">
        <v>83</v>
      </c>
      <c r="X181" s="1253">
        <f>F176</f>
        <v>64.2</v>
      </c>
      <c r="Y181" s="1327">
        <f>G176</f>
        <v>50</v>
      </c>
      <c r="AA181" s="360"/>
      <c r="AB181" s="172"/>
      <c r="AC181" s="167"/>
      <c r="AD181" s="1296"/>
      <c r="AE181" s="199"/>
      <c r="AF181" s="172"/>
      <c r="AG181" s="167"/>
      <c r="AH181" s="1296"/>
      <c r="AI181" s="177"/>
      <c r="AJ181" s="172"/>
      <c r="AK181" s="172"/>
      <c r="AL181" s="172"/>
      <c r="AM181" s="172"/>
      <c r="AN181" s="172"/>
      <c r="AO181" s="172"/>
      <c r="AP181" s="172"/>
      <c r="AQ181" s="167"/>
      <c r="AR181" s="166"/>
      <c r="AS181" s="189"/>
      <c r="AT181" s="172"/>
      <c r="AU181" s="172"/>
      <c r="AV181" s="189"/>
      <c r="AW181" s="172"/>
      <c r="AX181" s="172"/>
      <c r="AY181" s="172"/>
      <c r="AZ181" s="172"/>
      <c r="BA181" s="172"/>
      <c r="BB181" s="172"/>
      <c r="BC181" s="172"/>
      <c r="BD181" s="172"/>
    </row>
    <row r="182" spans="2:56" ht="15.75" customHeight="1" thickBot="1">
      <c r="B182" s="422" t="s">
        <v>9</v>
      </c>
      <c r="C182" s="446" t="s">
        <v>311</v>
      </c>
      <c r="D182" s="487">
        <v>60</v>
      </c>
      <c r="E182" s="433" t="s">
        <v>105</v>
      </c>
      <c r="F182" s="434">
        <v>5.43</v>
      </c>
      <c r="G182" s="1656">
        <v>5.43</v>
      </c>
      <c r="H182" s="540" t="s">
        <v>257</v>
      </c>
      <c r="I182" s="48"/>
      <c r="J182" s="59"/>
      <c r="K182" s="523" t="s">
        <v>92</v>
      </c>
      <c r="L182" s="466">
        <v>0.8</v>
      </c>
      <c r="M182" s="467">
        <v>0.8</v>
      </c>
      <c r="N182" s="172"/>
      <c r="O182" s="1224" t="s">
        <v>211</v>
      </c>
      <c r="P182" s="1254">
        <f>X183</f>
        <v>202.12</v>
      </c>
      <c r="Q182" s="1326">
        <f>Y183</f>
        <v>167.4</v>
      </c>
      <c r="R182" s="11"/>
      <c r="S182" s="403" t="s">
        <v>64</v>
      </c>
      <c r="T182" s="1253">
        <f>I184</f>
        <v>1</v>
      </c>
      <c r="U182" s="1304">
        <f>J184</f>
        <v>1</v>
      </c>
      <c r="V182" s="11"/>
      <c r="W182" s="1234" t="s">
        <v>206</v>
      </c>
      <c r="X182" s="1253">
        <f>L187</f>
        <v>70.8</v>
      </c>
      <c r="Y182" s="1328">
        <f>M187</f>
        <v>60</v>
      </c>
      <c r="AA182" s="360"/>
      <c r="AB182" s="172"/>
      <c r="AC182" s="350"/>
      <c r="AD182" s="172"/>
      <c r="AE182" s="199"/>
      <c r="AF182" s="172"/>
      <c r="AG182" s="167"/>
      <c r="AH182" s="172"/>
      <c r="AI182" s="167"/>
      <c r="AJ182" s="172"/>
      <c r="AK182" s="172"/>
      <c r="AL182" s="172"/>
      <c r="AM182" s="172"/>
      <c r="AN182" s="172"/>
      <c r="AO182" s="172"/>
      <c r="AP182" s="172"/>
      <c r="AQ182" s="173"/>
      <c r="AR182" s="176"/>
      <c r="AS182" s="189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</row>
    <row r="183" spans="2:56" ht="15.75" thickBot="1">
      <c r="B183" s="67"/>
      <c r="C183" s="1653"/>
      <c r="D183" s="87"/>
      <c r="E183" s="517" t="s">
        <v>62</v>
      </c>
      <c r="F183" s="464">
        <v>1.2</v>
      </c>
      <c r="G183" s="441">
        <v>1.2</v>
      </c>
      <c r="H183" s="524" t="s">
        <v>120</v>
      </c>
      <c r="I183" s="122" t="s">
        <v>121</v>
      </c>
      <c r="J183" s="222" t="s">
        <v>122</v>
      </c>
      <c r="K183" s="543" t="s">
        <v>90</v>
      </c>
      <c r="L183" s="464">
        <v>112</v>
      </c>
      <c r="M183" s="441">
        <v>112</v>
      </c>
      <c r="N183" s="172"/>
      <c r="O183" s="1267" t="s">
        <v>200</v>
      </c>
      <c r="P183" s="1253">
        <f>I188</f>
        <v>7</v>
      </c>
      <c r="Q183" s="1294">
        <f>J188</f>
        <v>6</v>
      </c>
      <c r="R183" s="11"/>
      <c r="S183" s="403" t="s">
        <v>214</v>
      </c>
      <c r="T183" s="1253">
        <f>I191</f>
        <v>3.24</v>
      </c>
      <c r="U183" s="1304">
        <f>J191</f>
        <v>3.24</v>
      </c>
      <c r="V183" s="11"/>
      <c r="W183" s="1239" t="s">
        <v>462</v>
      </c>
      <c r="X183" s="1255">
        <f>SUM(X178:X182)</f>
        <v>202.12</v>
      </c>
      <c r="Y183" s="1290">
        <f>SUM(Y178:Y182)</f>
        <v>167.4</v>
      </c>
      <c r="AA183" s="360"/>
      <c r="AB183" s="172"/>
      <c r="AC183" s="199"/>
      <c r="AD183" s="1296"/>
      <c r="AE183" s="199"/>
      <c r="AF183" s="1296"/>
      <c r="AG183" s="202"/>
      <c r="AH183" s="172"/>
      <c r="AI183" s="167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89"/>
      <c r="AT183" s="172"/>
      <c r="AU183" s="172"/>
      <c r="AV183" s="167"/>
      <c r="AW183" s="167"/>
      <c r="AX183" s="167"/>
      <c r="AY183" s="172"/>
      <c r="AZ183" s="172"/>
      <c r="BA183" s="172"/>
      <c r="BB183" s="172"/>
      <c r="BC183" s="172"/>
      <c r="BD183" s="172"/>
    </row>
    <row r="184" spans="2:56" ht="15.75" customHeight="1" thickBot="1">
      <c r="B184" s="102"/>
      <c r="C184" s="1654" t="s">
        <v>195</v>
      </c>
      <c r="D184" s="81"/>
      <c r="E184" s="454" t="s">
        <v>557</v>
      </c>
      <c r="F184" s="761"/>
      <c r="G184" s="762"/>
      <c r="H184" s="207" t="s">
        <v>103</v>
      </c>
      <c r="I184" s="205">
        <v>1</v>
      </c>
      <c r="J184" s="214">
        <v>1</v>
      </c>
      <c r="K184" s="1472" t="s">
        <v>313</v>
      </c>
      <c r="L184" s="426">
        <v>1.1000000000000001</v>
      </c>
      <c r="M184" s="439">
        <v>1.1000000000000001</v>
      </c>
      <c r="N184" s="180"/>
      <c r="O184" s="1267" t="s">
        <v>94</v>
      </c>
      <c r="P184" s="1253">
        <f>I181+L176</f>
        <v>116.715</v>
      </c>
      <c r="Q184" s="1304">
        <f>M176+J181</f>
        <v>100.8</v>
      </c>
      <c r="R184" s="1286"/>
      <c r="S184" s="403" t="s">
        <v>65</v>
      </c>
      <c r="T184" s="1253">
        <f>I178+L182+F191</f>
        <v>3.25</v>
      </c>
      <c r="U184" s="1304">
        <f>J178+M182+G191</f>
        <v>3.25</v>
      </c>
      <c r="V184" s="11"/>
      <c r="W184" s="11"/>
      <c r="X184" s="11"/>
      <c r="Y184" s="84"/>
      <c r="AA184" s="360"/>
      <c r="AB184" s="1297"/>
      <c r="AC184" s="199"/>
      <c r="AD184" s="1296"/>
      <c r="AE184" s="199"/>
      <c r="AF184" s="1296"/>
      <c r="AG184" s="172"/>
      <c r="AH184" s="1296"/>
      <c r="AI184" s="167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89"/>
      <c r="AT184" s="172"/>
      <c r="AU184" s="172"/>
      <c r="AV184" s="167"/>
      <c r="AW184" s="167"/>
      <c r="AX184" s="167"/>
      <c r="AY184" s="172"/>
      <c r="AZ184" s="172"/>
      <c r="BA184" s="172"/>
      <c r="BB184" s="172"/>
      <c r="BC184" s="172"/>
      <c r="BD184" s="172"/>
    </row>
    <row r="185" spans="2:56" ht="18" customHeight="1" thickBot="1">
      <c r="B185" s="421" t="s">
        <v>229</v>
      </c>
      <c r="C185" s="533" t="s">
        <v>557</v>
      </c>
      <c r="D185" s="549">
        <v>110</v>
      </c>
      <c r="E185" s="676" t="s">
        <v>187</v>
      </c>
      <c r="F185" s="763"/>
      <c r="G185" s="764"/>
      <c r="H185" s="331" t="s">
        <v>90</v>
      </c>
      <c r="I185" s="396">
        <v>66</v>
      </c>
      <c r="J185" s="398"/>
      <c r="K185" s="457" t="s">
        <v>663</v>
      </c>
      <c r="L185" s="476"/>
      <c r="M185" s="59"/>
      <c r="N185" s="172"/>
      <c r="O185" s="1267" t="s">
        <v>77</v>
      </c>
      <c r="P185" s="1254">
        <f>F186</f>
        <v>83.111999999999995</v>
      </c>
      <c r="Q185" s="1304">
        <f>G186</f>
        <v>68</v>
      </c>
      <c r="R185" s="1403"/>
      <c r="S185" s="403" t="s">
        <v>182</v>
      </c>
      <c r="T185" s="1253">
        <f>F188</f>
        <v>11.6</v>
      </c>
      <c r="U185" s="1304">
        <f>G188</f>
        <v>11.6</v>
      </c>
      <c r="V185" s="11"/>
      <c r="W185" s="407" t="s">
        <v>90</v>
      </c>
      <c r="X185" s="1285">
        <f>I180+L183+I185+I187+I194</f>
        <v>538</v>
      </c>
      <c r="Y185" s="1329">
        <f>J180+M183+J187+I185+J194</f>
        <v>538</v>
      </c>
      <c r="AA185" s="360"/>
      <c r="AB185" s="1297"/>
      <c r="AC185" s="199"/>
      <c r="AD185" s="172"/>
      <c r="AE185" s="199"/>
      <c r="AF185" s="172"/>
      <c r="AG185" s="172"/>
      <c r="AH185" s="1296"/>
      <c r="AI185" s="167"/>
      <c r="AJ185" s="172"/>
      <c r="AK185" s="172"/>
      <c r="AL185" s="172"/>
      <c r="AM185" s="172"/>
      <c r="AN185" s="172"/>
      <c r="AO185" s="172"/>
      <c r="AP185" s="172"/>
      <c r="AQ185" s="172"/>
      <c r="AR185" s="172"/>
      <c r="AS185" s="189"/>
      <c r="AT185" s="172"/>
      <c r="AU185" s="172"/>
      <c r="AV185" s="173"/>
      <c r="AW185" s="173"/>
      <c r="AX185" s="167"/>
      <c r="AY185" s="172"/>
      <c r="AZ185" s="172"/>
      <c r="BA185" s="172"/>
      <c r="BB185" s="172"/>
      <c r="BC185" s="172"/>
      <c r="BD185" s="172"/>
    </row>
    <row r="186" spans="2:56" ht="13.5" customHeight="1" thickBot="1">
      <c r="B186" s="73"/>
      <c r="C186" s="1655" t="s">
        <v>187</v>
      </c>
      <c r="D186" s="11"/>
      <c r="E186" s="317" t="s">
        <v>77</v>
      </c>
      <c r="F186" s="474">
        <v>83.111999999999995</v>
      </c>
      <c r="G186" s="445">
        <v>68</v>
      </c>
      <c r="H186" s="316" t="s">
        <v>62</v>
      </c>
      <c r="I186" s="396">
        <v>10</v>
      </c>
      <c r="J186" s="398">
        <v>10</v>
      </c>
      <c r="K186" s="457" t="s">
        <v>120</v>
      </c>
      <c r="L186" s="117" t="s">
        <v>121</v>
      </c>
      <c r="M186" s="686" t="s">
        <v>122</v>
      </c>
      <c r="N186" s="172"/>
      <c r="O186" s="403" t="s">
        <v>71</v>
      </c>
      <c r="P186" s="1253">
        <f>I192</f>
        <v>200</v>
      </c>
      <c r="Q186" s="1304">
        <f>J192</f>
        <v>200</v>
      </c>
      <c r="R186" s="11"/>
      <c r="S186" s="1236" t="s">
        <v>183</v>
      </c>
      <c r="T186" s="1405">
        <f>T187+T188+T189</f>
        <v>1.1100000000000001</v>
      </c>
      <c r="U186" s="1320">
        <f>U187+U188+AF190</f>
        <v>1.1100000000000001</v>
      </c>
      <c r="V186" s="11"/>
      <c r="W186" s="11"/>
      <c r="X186" s="11"/>
      <c r="Y186" s="84"/>
      <c r="AA186" s="365"/>
      <c r="AB186" s="1296"/>
      <c r="AC186" s="199"/>
      <c r="AD186" s="172"/>
      <c r="AE186" s="199"/>
      <c r="AF186" s="172"/>
      <c r="AG186" s="172"/>
      <c r="AH186" s="1296"/>
      <c r="AI186" s="167"/>
      <c r="AJ186" s="340"/>
      <c r="AK186" s="581"/>
      <c r="AL186" s="340"/>
      <c r="AM186" s="581"/>
      <c r="AN186" s="172"/>
      <c r="AO186" s="170"/>
      <c r="AP186" s="335"/>
      <c r="AQ186" s="172"/>
      <c r="AR186" s="172"/>
      <c r="AS186" s="189"/>
      <c r="AT186" s="172"/>
      <c r="AU186" s="172"/>
      <c r="AV186" s="173"/>
      <c r="AW186" s="375"/>
      <c r="AX186" s="172"/>
      <c r="AY186" s="172"/>
      <c r="AZ186" s="172"/>
      <c r="BA186" s="172"/>
      <c r="BB186" s="172"/>
      <c r="BC186" s="172"/>
      <c r="BD186" s="172"/>
    </row>
    <row r="187" spans="2:56" ht="15.75" thickBot="1">
      <c r="B187" s="406" t="s">
        <v>18</v>
      </c>
      <c r="C187" s="626" t="s">
        <v>670</v>
      </c>
      <c r="D187" s="640">
        <v>200</v>
      </c>
      <c r="E187" s="428" t="s">
        <v>56</v>
      </c>
      <c r="F187" s="1520">
        <v>34.51</v>
      </c>
      <c r="G187" s="1521">
        <v>25.87</v>
      </c>
      <c r="H187" s="433" t="s">
        <v>90</v>
      </c>
      <c r="I187" s="434">
        <v>150</v>
      </c>
      <c r="J187" s="483">
        <v>150</v>
      </c>
      <c r="K187" s="119" t="s">
        <v>243</v>
      </c>
      <c r="L187" s="211">
        <v>70.8</v>
      </c>
      <c r="M187" s="227">
        <v>60</v>
      </c>
      <c r="N187" s="150"/>
      <c r="O187" s="73"/>
      <c r="P187" s="11"/>
      <c r="Q187" s="11"/>
      <c r="R187" s="11"/>
      <c r="S187" s="1149" t="s">
        <v>283</v>
      </c>
      <c r="T187" s="1406">
        <f>I179</f>
        <v>0.01</v>
      </c>
      <c r="U187" s="1360">
        <f>J179</f>
        <v>0.01</v>
      </c>
      <c r="V187" s="11"/>
      <c r="W187" s="1395" t="s">
        <v>504</v>
      </c>
      <c r="X187" s="1396" t="s">
        <v>121</v>
      </c>
      <c r="Y187" s="1397" t="s">
        <v>122</v>
      </c>
      <c r="AA187" s="199"/>
      <c r="AB187" s="1297"/>
      <c r="AC187" s="199"/>
      <c r="AD187" s="1296"/>
      <c r="AE187" s="199"/>
      <c r="AF187" s="172"/>
      <c r="AG187" s="167"/>
      <c r="AH187" s="172"/>
      <c r="AI187" s="173"/>
      <c r="AJ187" s="171"/>
      <c r="AK187" s="209"/>
      <c r="AL187" s="958"/>
      <c r="AM187" s="954"/>
      <c r="AN187" s="172"/>
      <c r="AO187" s="172"/>
      <c r="AP187" s="172"/>
      <c r="AQ187" s="172"/>
      <c r="AR187" s="172"/>
      <c r="AS187" s="189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</row>
    <row r="188" spans="2:56" ht="16.5" customHeight="1" thickBot="1">
      <c r="B188" s="422" t="s">
        <v>9</v>
      </c>
      <c r="C188" s="446" t="s">
        <v>10</v>
      </c>
      <c r="D188" s="488">
        <v>40</v>
      </c>
      <c r="E188" s="429" t="s">
        <v>222</v>
      </c>
      <c r="F188" s="426">
        <v>11.6</v>
      </c>
      <c r="G188" s="439">
        <v>11.6</v>
      </c>
      <c r="H188" s="331" t="s">
        <v>200</v>
      </c>
      <c r="I188" s="396">
        <v>7</v>
      </c>
      <c r="J188" s="332">
        <v>6</v>
      </c>
      <c r="K188" s="314"/>
      <c r="L188" s="315"/>
      <c r="M188" s="277"/>
      <c r="N188" s="150"/>
      <c r="O188" s="73"/>
      <c r="P188" s="11"/>
      <c r="Q188" s="11"/>
      <c r="R188" s="11"/>
      <c r="S188" s="1152" t="s">
        <v>313</v>
      </c>
      <c r="T188" s="1406">
        <f>L184</f>
        <v>1.1000000000000001</v>
      </c>
      <c r="U188" s="1385">
        <f>M184</f>
        <v>1.1000000000000001</v>
      </c>
      <c r="V188" s="11"/>
      <c r="W188" s="1372" t="s">
        <v>505</v>
      </c>
      <c r="X188" s="1373">
        <f>F193</f>
        <v>4.49</v>
      </c>
      <c r="Y188" s="1329">
        <f>G193</f>
        <v>4.49</v>
      </c>
      <c r="AA188" s="199"/>
      <c r="AB188" s="1307"/>
      <c r="AC188" s="363"/>
      <c r="AD188" s="1296"/>
      <c r="AE188" s="173"/>
      <c r="AF188" s="172"/>
      <c r="AG188" s="172"/>
      <c r="AH188" s="1296"/>
      <c r="AI188" s="167"/>
      <c r="AJ188" s="166"/>
      <c r="AK188" s="228"/>
      <c r="AL188" s="298"/>
      <c r="AM188" s="954"/>
      <c r="AN188" s="172"/>
      <c r="AO188" s="172"/>
      <c r="AP188" s="172"/>
      <c r="AQ188" s="172"/>
      <c r="AR188" s="172"/>
      <c r="AS188" s="189"/>
      <c r="AT188" s="172"/>
      <c r="AU188" s="172"/>
      <c r="AV188" s="172"/>
      <c r="AW188" s="177"/>
      <c r="AX188" s="172"/>
      <c r="AY188" s="172"/>
      <c r="AZ188" s="172"/>
      <c r="BA188" s="172"/>
      <c r="BB188" s="172"/>
      <c r="BC188" s="172"/>
      <c r="BD188" s="172"/>
    </row>
    <row r="189" spans="2:56" ht="15.75" customHeight="1" thickBot="1">
      <c r="B189" s="73"/>
      <c r="C189" s="1540"/>
      <c r="D189" s="11"/>
      <c r="E189" s="317" t="s">
        <v>482</v>
      </c>
      <c r="F189" s="426">
        <v>4.41</v>
      </c>
      <c r="G189" s="439">
        <v>4.41</v>
      </c>
      <c r="H189" s="1759" t="s">
        <v>670</v>
      </c>
      <c r="I189" s="194"/>
      <c r="J189" s="178"/>
      <c r="K189" s="73"/>
      <c r="L189" s="11"/>
      <c r="M189" s="84"/>
      <c r="N189" s="150"/>
      <c r="O189" s="73"/>
      <c r="P189" s="11"/>
      <c r="Q189" s="11"/>
      <c r="R189" s="11"/>
      <c r="S189" s="1281" t="s">
        <v>463</v>
      </c>
      <c r="T189" s="1238"/>
      <c r="U189" s="1238"/>
      <c r="V189" s="11"/>
      <c r="W189" s="1375" t="s">
        <v>506</v>
      </c>
      <c r="X189" s="1402">
        <f>L177</f>
        <v>47.6</v>
      </c>
      <c r="Y189" s="1398">
        <f>M177</f>
        <v>47.6</v>
      </c>
      <c r="AA189" s="172"/>
      <c r="AB189" s="1296"/>
      <c r="AC189" s="172"/>
      <c r="AD189" s="1296"/>
      <c r="AE189" s="185"/>
      <c r="AF189" s="172"/>
      <c r="AG189" s="172"/>
      <c r="AH189" s="1296"/>
      <c r="AI189" s="167"/>
      <c r="AJ189" s="166"/>
      <c r="AK189" s="228"/>
      <c r="AL189" s="298"/>
      <c r="AM189" s="954"/>
      <c r="AN189" s="172"/>
      <c r="AO189" s="172"/>
      <c r="AP189" s="172"/>
      <c r="AQ189" s="172"/>
      <c r="AR189" s="172"/>
      <c r="AS189" s="189"/>
      <c r="AT189" s="172"/>
      <c r="AU189" s="172"/>
      <c r="AV189" s="166"/>
      <c r="AW189" s="172"/>
      <c r="AX189" s="172"/>
      <c r="AY189" s="172"/>
      <c r="AZ189" s="172"/>
      <c r="BA189" s="172"/>
      <c r="BB189" s="172"/>
      <c r="BC189" s="172"/>
      <c r="BD189" s="172"/>
    </row>
    <row r="190" spans="2:56" ht="15.75" customHeight="1" thickBot="1">
      <c r="B190" s="73"/>
      <c r="C190" s="1540"/>
      <c r="D190" s="11"/>
      <c r="E190" s="429" t="s">
        <v>282</v>
      </c>
      <c r="F190" s="474">
        <v>11.92</v>
      </c>
      <c r="G190" s="445">
        <v>10</v>
      </c>
      <c r="H190" s="259" t="s">
        <v>120</v>
      </c>
      <c r="I190" s="260" t="s">
        <v>121</v>
      </c>
      <c r="J190" s="394" t="s">
        <v>122</v>
      </c>
      <c r="K190" s="73"/>
      <c r="L190" s="11"/>
      <c r="M190" s="84"/>
      <c r="N190" s="150"/>
      <c r="O190" s="73"/>
      <c r="P190" s="11"/>
      <c r="Q190" s="11"/>
      <c r="R190" s="11"/>
      <c r="S190" s="486" t="s">
        <v>445</v>
      </c>
      <c r="T190" s="1401"/>
      <c r="U190" s="1359"/>
      <c r="V190" s="11"/>
      <c r="W190" s="1393" t="s">
        <v>507</v>
      </c>
      <c r="X190" s="1394">
        <f>SUM(X188:X189)</f>
        <v>52.09</v>
      </c>
      <c r="Y190" s="1399">
        <f>SUM(Y188:Y189)</f>
        <v>52.09</v>
      </c>
      <c r="AA190" s="172"/>
      <c r="AB190" s="1296"/>
      <c r="AC190" s="172"/>
      <c r="AD190" s="1296"/>
      <c r="AE190" s="167"/>
      <c r="AF190" s="1297"/>
      <c r="AG190" s="172"/>
      <c r="AH190" s="1296"/>
      <c r="AI190" s="167"/>
      <c r="AJ190" s="166"/>
      <c r="AK190" s="228"/>
      <c r="AL190" s="298"/>
      <c r="AM190" s="954"/>
      <c r="AN190" s="172"/>
      <c r="AO190" s="172"/>
      <c r="AP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</row>
    <row r="191" spans="2:56" ht="12.75" customHeight="1" thickBot="1">
      <c r="B191" s="73"/>
      <c r="C191" s="1540"/>
      <c r="D191" s="11"/>
      <c r="E191" s="468" t="s">
        <v>92</v>
      </c>
      <c r="F191" s="466">
        <v>0.95</v>
      </c>
      <c r="G191" s="1488">
        <v>0.95</v>
      </c>
      <c r="H191" s="1487" t="s">
        <v>223</v>
      </c>
      <c r="I191" s="548">
        <v>3.24</v>
      </c>
      <c r="J191" s="447">
        <v>3.24</v>
      </c>
      <c r="K191" s="11"/>
      <c r="L191" s="11"/>
      <c r="M191" s="84"/>
      <c r="N191" s="150"/>
      <c r="O191" s="73"/>
      <c r="P191" s="11"/>
      <c r="Q191" s="11"/>
      <c r="R191" s="11"/>
      <c r="S191" s="11"/>
      <c r="T191" s="11"/>
      <c r="U191" s="11"/>
      <c r="V191" s="11"/>
      <c r="W191" s="11"/>
      <c r="X191" s="11"/>
      <c r="Y191" s="84"/>
      <c r="AA191" s="172"/>
      <c r="AB191" s="1296"/>
      <c r="AC191" s="172"/>
      <c r="AD191" s="1296"/>
      <c r="AE191" s="167"/>
      <c r="AF191" s="172"/>
      <c r="AG191" s="172"/>
      <c r="AH191" s="1296"/>
      <c r="AI191" s="173"/>
      <c r="AJ191" s="166"/>
      <c r="AK191" s="228"/>
      <c r="AL191" s="298"/>
      <c r="AM191" s="954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</row>
    <row r="192" spans="2:56" ht="15" customHeight="1">
      <c r="B192" s="73"/>
      <c r="C192" s="1540"/>
      <c r="D192" s="11"/>
      <c r="E192" s="429" t="s">
        <v>221</v>
      </c>
      <c r="F192" s="555" t="s">
        <v>548</v>
      </c>
      <c r="G192" s="473">
        <v>9.08</v>
      </c>
      <c r="H192" s="317" t="s">
        <v>89</v>
      </c>
      <c r="I192" s="426">
        <v>200</v>
      </c>
      <c r="J192" s="439">
        <v>200</v>
      </c>
      <c r="K192" s="11"/>
      <c r="L192" s="11"/>
      <c r="M192" s="84"/>
      <c r="N192" s="172"/>
      <c r="O192" s="73"/>
      <c r="P192" s="234"/>
      <c r="Q192" s="11"/>
      <c r="R192" s="11"/>
      <c r="S192" s="11"/>
      <c r="T192" s="11"/>
      <c r="U192" s="11"/>
      <c r="V192" s="11"/>
      <c r="W192" s="1337" t="s">
        <v>483</v>
      </c>
      <c r="X192" s="1338" t="s">
        <v>484</v>
      </c>
      <c r="Y192" s="1339" t="s">
        <v>485</v>
      </c>
      <c r="AA192" s="172"/>
      <c r="AB192" s="1296"/>
      <c r="AC192" s="172"/>
      <c r="AD192" s="1296"/>
      <c r="AE192" s="172"/>
      <c r="AF192" s="1296"/>
      <c r="AG192" s="172"/>
      <c r="AH192" s="1296"/>
      <c r="AI192" s="167"/>
      <c r="AJ192" s="189"/>
      <c r="AK192" s="952"/>
      <c r="AL192" s="298"/>
      <c r="AM192" s="954"/>
      <c r="AN192" s="172"/>
      <c r="AO192" s="172"/>
      <c r="AP192" s="172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</row>
    <row r="193" spans="1:56" ht="15.75" customHeight="1">
      <c r="B193" s="73"/>
      <c r="C193" s="1540"/>
      <c r="D193" s="84"/>
      <c r="E193" s="317" t="s">
        <v>104</v>
      </c>
      <c r="F193" s="474">
        <v>4.49</v>
      </c>
      <c r="G193" s="473">
        <v>4.49</v>
      </c>
      <c r="H193" s="272" t="s">
        <v>62</v>
      </c>
      <c r="I193" s="283">
        <v>5</v>
      </c>
      <c r="J193" s="284">
        <v>5</v>
      </c>
      <c r="K193" s="11"/>
      <c r="L193" s="11"/>
      <c r="M193" s="84"/>
      <c r="N193" s="172"/>
      <c r="O193" s="73"/>
      <c r="P193" s="234"/>
      <c r="Q193" s="11"/>
      <c r="R193" s="11"/>
      <c r="S193" s="11"/>
      <c r="T193" s="11"/>
      <c r="U193" s="11"/>
      <c r="V193" s="11"/>
      <c r="W193" s="1340" t="s">
        <v>509</v>
      </c>
      <c r="X193" s="1341">
        <f>Y193/1000/0.04</f>
        <v>0.47499999999999998</v>
      </c>
      <c r="Y193" s="1400">
        <f>G181</f>
        <v>19</v>
      </c>
      <c r="AA193" s="669"/>
      <c r="AB193" s="1296"/>
      <c r="AC193" s="172"/>
      <c r="AD193" s="1296"/>
      <c r="AE193" s="172"/>
      <c r="AF193" s="1296"/>
      <c r="AG193" s="172"/>
      <c r="AH193" s="1296"/>
      <c r="AI193" s="173"/>
      <c r="AJ193" s="189"/>
      <c r="AK193" s="952"/>
      <c r="AL193" s="298"/>
      <c r="AM193" s="954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</row>
    <row r="194" spans="1:56" ht="13.5" customHeight="1" thickBot="1">
      <c r="B194" s="67"/>
      <c r="C194" s="1541"/>
      <c r="D194" s="87"/>
      <c r="E194" s="481" t="s">
        <v>91</v>
      </c>
      <c r="F194" s="475">
        <v>7.6</v>
      </c>
      <c r="G194" s="1489">
        <v>7.6</v>
      </c>
      <c r="H194" s="337" t="s">
        <v>90</v>
      </c>
      <c r="I194" s="345">
        <v>10</v>
      </c>
      <c r="J194" s="320">
        <v>10</v>
      </c>
      <c r="K194" s="38"/>
      <c r="L194" s="38"/>
      <c r="M194" s="87"/>
      <c r="N194" s="150"/>
      <c r="O194" s="73"/>
      <c r="P194" s="11"/>
      <c r="Q194" s="11"/>
      <c r="R194" s="11"/>
      <c r="S194" s="11"/>
      <c r="T194" s="11"/>
      <c r="U194" s="11"/>
      <c r="V194" s="11"/>
      <c r="W194" s="1340" t="s">
        <v>510</v>
      </c>
      <c r="X194" s="1341">
        <f>Y194/1000/0.04</f>
        <v>0.22699999999999998</v>
      </c>
      <c r="Y194" s="1400">
        <f>G192</f>
        <v>9.08</v>
      </c>
      <c r="AA194" s="669"/>
      <c r="AB194" s="1296"/>
      <c r="AC194" s="172"/>
      <c r="AD194" s="1296"/>
      <c r="AE194" s="172"/>
      <c r="AF194" s="1296"/>
      <c r="AG194" s="172"/>
      <c r="AH194" s="1296"/>
      <c r="AI194" s="167"/>
      <c r="AJ194" s="189"/>
      <c r="AK194" s="952"/>
      <c r="AL194" s="298"/>
      <c r="AM194" s="954"/>
      <c r="AN194" s="172"/>
      <c r="AO194" s="172"/>
      <c r="AP194" s="172"/>
      <c r="AQ194" s="172"/>
      <c r="AR194" s="172"/>
      <c r="AS194" s="167"/>
      <c r="AT194" s="166"/>
      <c r="AU194" s="167"/>
      <c r="AV194" s="172"/>
      <c r="AW194" s="172"/>
      <c r="AX194" s="172"/>
      <c r="AY194" s="172"/>
      <c r="AZ194" s="172"/>
      <c r="BA194" s="172"/>
      <c r="BB194" s="172"/>
      <c r="BC194" s="172"/>
      <c r="BD194" s="172"/>
    </row>
    <row r="195" spans="1:56" ht="16.5" thickBot="1">
      <c r="C195" s="1539"/>
      <c r="N195" s="150"/>
      <c r="O195" s="73"/>
      <c r="P195" s="11"/>
      <c r="Q195" s="11"/>
      <c r="R195" s="11"/>
      <c r="S195" s="11"/>
      <c r="T195" s="11"/>
      <c r="U195" s="11"/>
      <c r="V195" s="11"/>
      <c r="W195" s="1343" t="s">
        <v>487</v>
      </c>
      <c r="X195" s="1344">
        <f>SUM(X193:X194)</f>
        <v>0.70199999999999996</v>
      </c>
      <c r="Y195" s="1345">
        <f>SUM(Y193:Y194)</f>
        <v>28.08</v>
      </c>
      <c r="AA195" s="172"/>
      <c r="AB195" s="172"/>
      <c r="AC195" s="172"/>
      <c r="AD195" s="172"/>
      <c r="AE195" s="172"/>
      <c r="AF195" s="172"/>
      <c r="AG195" s="172"/>
      <c r="AH195" s="172"/>
      <c r="AI195" s="170"/>
      <c r="AJ195" s="313"/>
      <c r="AK195" s="957"/>
      <c r="AL195" s="958"/>
      <c r="AM195" s="954"/>
      <c r="AN195" s="172"/>
      <c r="AO195" s="172"/>
      <c r="AP195" s="172"/>
      <c r="AQ195" s="172"/>
      <c r="AR195" s="172"/>
      <c r="AS195" s="167"/>
      <c r="AT195" s="166"/>
      <c r="AU195" s="170"/>
      <c r="AV195" s="172"/>
      <c r="AW195" s="172"/>
      <c r="AX195" s="172"/>
      <c r="AY195" s="172"/>
      <c r="AZ195" s="172"/>
      <c r="BA195" s="172"/>
      <c r="BB195" s="172"/>
      <c r="BC195" s="172"/>
      <c r="BD195" s="172"/>
    </row>
    <row r="196" spans="1:56" ht="15" customHeight="1" thickBot="1">
      <c r="C196" s="1542"/>
      <c r="N196" s="150"/>
      <c r="O196" s="67"/>
      <c r="P196" s="38"/>
      <c r="Q196" s="38"/>
      <c r="R196" s="38"/>
      <c r="S196" s="38"/>
      <c r="T196" s="38"/>
      <c r="U196" s="38"/>
      <c r="V196" s="38"/>
      <c r="W196" s="38"/>
      <c r="X196" s="38"/>
      <c r="Y196" s="87"/>
      <c r="AA196" s="172"/>
      <c r="AB196" s="172"/>
      <c r="AC196" s="172"/>
      <c r="AD196" s="172"/>
      <c r="AE196" s="172"/>
      <c r="AF196" s="172"/>
      <c r="AG196" s="172"/>
      <c r="AH196" s="172"/>
      <c r="AI196" s="170"/>
      <c r="AJ196" s="313"/>
      <c r="AK196" s="957"/>
      <c r="AL196" s="298"/>
      <c r="AM196" s="954"/>
      <c r="AN196" s="172"/>
      <c r="AO196" s="172"/>
      <c r="AP196" s="172"/>
      <c r="AQ196" s="172"/>
      <c r="AR196" s="172"/>
      <c r="AS196" s="167"/>
      <c r="AT196" s="166"/>
      <c r="AU196" s="172"/>
      <c r="AV196" s="172"/>
      <c r="AW196" s="338"/>
      <c r="AX196" s="338"/>
      <c r="AY196" s="172"/>
      <c r="AZ196" s="172"/>
      <c r="BA196" s="172"/>
      <c r="BB196" s="172"/>
      <c r="BC196" s="172"/>
      <c r="BD196" s="172"/>
    </row>
    <row r="197" spans="1:56" ht="18.75" customHeight="1">
      <c r="B197" s="663" t="s">
        <v>1</v>
      </c>
      <c r="C197" s="1543" t="s">
        <v>2</v>
      </c>
      <c r="D197" s="665" t="s">
        <v>3</v>
      </c>
      <c r="E197" s="102" t="s">
        <v>72</v>
      </c>
      <c r="F197" s="81"/>
      <c r="G197" s="81"/>
      <c r="H197" s="81"/>
      <c r="I197" s="81"/>
      <c r="J197" s="81"/>
      <c r="K197" s="81"/>
      <c r="L197" s="81"/>
      <c r="M197" s="64"/>
      <c r="N197" s="150"/>
      <c r="R197" s="57"/>
      <c r="S197" s="55"/>
      <c r="T197" s="236"/>
      <c r="AA197" s="172"/>
      <c r="AB197" s="172"/>
      <c r="AC197" s="172"/>
      <c r="AD197" s="172"/>
      <c r="AE197" s="172"/>
      <c r="AF197" s="172"/>
      <c r="AG197" s="172"/>
      <c r="AH197" s="172"/>
      <c r="AI197" s="170"/>
      <c r="AJ197" s="313"/>
      <c r="AK197" s="957"/>
      <c r="AL197" s="298"/>
      <c r="AM197" s="954"/>
      <c r="AN197" s="172"/>
      <c r="AO197" s="172"/>
      <c r="AP197" s="172"/>
      <c r="AQ197" s="172"/>
      <c r="AR197" s="172"/>
      <c r="AS197" s="172"/>
      <c r="AT197" s="166"/>
      <c r="AU197" s="172"/>
      <c r="AV197" s="172"/>
      <c r="AW197" s="338"/>
      <c r="AX197" s="338"/>
      <c r="AY197" s="172"/>
      <c r="AZ197" s="172"/>
      <c r="BA197" s="172"/>
      <c r="BB197" s="172"/>
      <c r="BC197" s="172"/>
      <c r="BD197" s="172"/>
    </row>
    <row r="198" spans="1:56" ht="17.25" customHeight="1" thickBot="1">
      <c r="B198" s="666" t="s">
        <v>4</v>
      </c>
      <c r="C198" s="1544"/>
      <c r="D198" s="667" t="s">
        <v>73</v>
      </c>
      <c r="E198" s="67"/>
      <c r="F198" s="38"/>
      <c r="G198" s="38"/>
      <c r="H198" s="38"/>
      <c r="I198" s="38"/>
      <c r="J198" s="38"/>
      <c r="K198" s="38"/>
      <c r="L198" s="38"/>
      <c r="M198" s="87"/>
      <c r="N198" s="150"/>
      <c r="O198" s="11"/>
      <c r="P198" s="11"/>
      <c r="Q198" s="11"/>
      <c r="R198" s="7"/>
      <c r="T198" s="234"/>
      <c r="AA198" s="172"/>
      <c r="AB198" s="172"/>
      <c r="AC198" s="172"/>
      <c r="AD198" s="172"/>
      <c r="AE198" s="172"/>
      <c r="AF198" s="172"/>
      <c r="AG198" s="172"/>
      <c r="AH198" s="172"/>
      <c r="AI198" s="170"/>
      <c r="AJ198" s="313"/>
      <c r="AK198" s="957"/>
      <c r="AL198" s="298"/>
      <c r="AM198" s="954"/>
      <c r="AN198" s="172"/>
      <c r="AO198" s="172"/>
      <c r="AP198" s="172"/>
      <c r="AQ198" s="172"/>
      <c r="AR198" s="172"/>
      <c r="AS198" s="172"/>
      <c r="AT198" s="167"/>
      <c r="AU198" s="167"/>
      <c r="AV198" s="172"/>
      <c r="AW198" s="338"/>
      <c r="AX198" s="338"/>
      <c r="AY198" s="172"/>
      <c r="AZ198" s="172"/>
      <c r="BA198" s="172"/>
      <c r="BB198" s="172"/>
      <c r="BC198" s="172"/>
      <c r="BD198" s="172"/>
    </row>
    <row r="199" spans="1:56" ht="15" customHeight="1" thickBot="1">
      <c r="B199" s="795" t="s">
        <v>321</v>
      </c>
      <c r="C199" s="1534"/>
      <c r="D199" s="743"/>
      <c r="E199" s="553" t="s">
        <v>246</v>
      </c>
      <c r="F199" s="230"/>
      <c r="G199" s="499"/>
      <c r="H199" s="195" t="s">
        <v>171</v>
      </c>
      <c r="I199" s="194"/>
      <c r="J199" s="197" t="s">
        <v>117</v>
      </c>
      <c r="K199" s="194"/>
      <c r="L199" s="194"/>
      <c r="M199" s="178"/>
      <c r="N199" s="180"/>
      <c r="O199" s="7"/>
      <c r="P199" s="15"/>
      <c r="Q199" s="791"/>
      <c r="R199" s="42"/>
      <c r="S199" s="11"/>
      <c r="T199" s="11"/>
      <c r="AA199" s="172"/>
      <c r="AB199" s="172"/>
      <c r="AC199" s="172"/>
      <c r="AD199" s="172"/>
      <c r="AE199" s="172"/>
      <c r="AF199" s="172"/>
      <c r="AG199" s="172"/>
      <c r="AH199" s="172"/>
      <c r="AI199" s="170"/>
      <c r="AJ199" s="313"/>
      <c r="AK199" s="957"/>
      <c r="AL199" s="298"/>
      <c r="AM199" s="954"/>
      <c r="AN199" s="172"/>
      <c r="AO199" s="172"/>
      <c r="AP199" s="172"/>
      <c r="AQ199" s="172"/>
      <c r="AR199" s="172"/>
      <c r="AS199" s="172"/>
      <c r="AT199" s="167"/>
      <c r="AU199" s="167"/>
      <c r="AV199" s="172"/>
      <c r="AW199" s="167"/>
      <c r="AX199" s="167"/>
      <c r="AY199" s="172"/>
      <c r="AZ199" s="172"/>
      <c r="BA199" s="172"/>
      <c r="BB199" s="172"/>
      <c r="BC199" s="172"/>
      <c r="BD199" s="172"/>
    </row>
    <row r="200" spans="1:56" ht="16.5" customHeight="1" thickBot="1">
      <c r="B200" s="70"/>
      <c r="C200" s="1538" t="s">
        <v>194</v>
      </c>
      <c r="D200" s="216"/>
      <c r="E200" s="457" t="s">
        <v>120</v>
      </c>
      <c r="F200" s="117" t="s">
        <v>121</v>
      </c>
      <c r="G200" s="225" t="s">
        <v>122</v>
      </c>
      <c r="H200" s="266" t="s">
        <v>120</v>
      </c>
      <c r="I200" s="260" t="s">
        <v>121</v>
      </c>
      <c r="J200" s="261" t="s">
        <v>122</v>
      </c>
      <c r="K200" s="286" t="s">
        <v>120</v>
      </c>
      <c r="L200" s="260" t="s">
        <v>121</v>
      </c>
      <c r="M200" s="261" t="s">
        <v>122</v>
      </c>
      <c r="N200" s="150"/>
      <c r="O200" s="7"/>
      <c r="P200" s="55"/>
      <c r="Q200" s="236"/>
      <c r="R200" s="15"/>
      <c r="S200" s="101"/>
      <c r="T200" s="226"/>
      <c r="AA200" s="172"/>
      <c r="AB200" s="172"/>
      <c r="AC200" s="172"/>
      <c r="AD200" s="172"/>
      <c r="AE200" s="172"/>
      <c r="AF200" s="172"/>
      <c r="AG200" s="172"/>
      <c r="AH200" s="172"/>
      <c r="AI200" s="177"/>
      <c r="AJ200" s="313"/>
      <c r="AK200" s="957"/>
      <c r="AL200" s="298"/>
      <c r="AM200" s="954"/>
      <c r="AN200" s="172"/>
      <c r="AO200" s="172"/>
      <c r="AP200" s="172"/>
      <c r="AQ200" s="172"/>
      <c r="AR200" s="172"/>
      <c r="AS200" s="172"/>
      <c r="AT200" s="307"/>
      <c r="AU200" s="172"/>
      <c r="AV200" s="172"/>
      <c r="AW200" s="172"/>
      <c r="AX200" s="172"/>
      <c r="AY200" s="172"/>
      <c r="AZ200" s="172"/>
      <c r="BA200" s="172"/>
      <c r="BB200" s="172"/>
      <c r="BC200" s="172"/>
      <c r="BD200" s="172"/>
    </row>
    <row r="201" spans="1:56" ht="14.25" customHeight="1">
      <c r="B201" s="744" t="s">
        <v>247</v>
      </c>
      <c r="C201" s="742" t="s">
        <v>248</v>
      </c>
      <c r="D201" s="492">
        <v>250</v>
      </c>
      <c r="E201" s="787" t="s">
        <v>525</v>
      </c>
      <c r="F201" s="781">
        <v>59.29</v>
      </c>
      <c r="G201" s="1146">
        <v>38.5</v>
      </c>
      <c r="H201" s="1048" t="s">
        <v>541</v>
      </c>
      <c r="I201" s="1460">
        <v>127.82</v>
      </c>
      <c r="J201" s="461">
        <v>89.6</v>
      </c>
      <c r="K201" s="731" t="s">
        <v>88</v>
      </c>
      <c r="L201" s="208">
        <v>1.1000000000000001</v>
      </c>
      <c r="M201" s="218">
        <v>1.1000000000000001</v>
      </c>
      <c r="N201" s="150"/>
      <c r="AA201" s="172"/>
      <c r="AB201" s="172"/>
      <c r="AC201" s="172"/>
      <c r="AD201" s="172"/>
      <c r="AE201" s="172"/>
      <c r="AF201" s="172"/>
      <c r="AG201" s="172"/>
      <c r="AH201" s="172"/>
      <c r="AI201" s="177"/>
      <c r="AJ201" s="313"/>
      <c r="AK201" s="957"/>
      <c r="AL201" s="298"/>
      <c r="AM201" s="954"/>
      <c r="AN201" s="172"/>
      <c r="AO201" s="172"/>
      <c r="AP201" s="172"/>
      <c r="AQ201" s="172"/>
      <c r="AR201" s="172"/>
      <c r="AS201" s="172"/>
      <c r="AT201" s="167"/>
      <c r="AU201" s="166"/>
      <c r="AV201" s="172"/>
      <c r="AW201" s="172"/>
      <c r="AX201" s="172"/>
      <c r="AY201" s="172"/>
      <c r="AZ201" s="172"/>
      <c r="BA201" s="172"/>
      <c r="BB201" s="172"/>
      <c r="BC201" s="172"/>
      <c r="BD201" s="172"/>
    </row>
    <row r="202" spans="1:56" ht="15" customHeight="1" thickBot="1">
      <c r="B202" s="1697" t="s">
        <v>261</v>
      </c>
      <c r="C202" s="486" t="s">
        <v>205</v>
      </c>
      <c r="D202" s="549">
        <v>60</v>
      </c>
      <c r="E202" s="429" t="s">
        <v>56</v>
      </c>
      <c r="F202" s="426">
        <v>57.41</v>
      </c>
      <c r="G202" s="445">
        <v>43</v>
      </c>
      <c r="H202" s="442" t="s">
        <v>87</v>
      </c>
      <c r="I202" s="426">
        <v>23.1</v>
      </c>
      <c r="J202" s="504">
        <v>23.1</v>
      </c>
      <c r="K202" s="732" t="s">
        <v>90</v>
      </c>
      <c r="L202" s="426">
        <v>13</v>
      </c>
      <c r="M202" s="439">
        <v>13</v>
      </c>
      <c r="N202" s="150"/>
      <c r="AA202" s="1809"/>
      <c r="AB202" s="1296"/>
      <c r="AC202" s="172"/>
      <c r="AD202" s="1296"/>
      <c r="AE202" s="172"/>
      <c r="AF202" s="1296"/>
      <c r="AG202" s="172"/>
      <c r="AH202" s="1296"/>
      <c r="AI202" s="167"/>
      <c r="AJ202" s="313"/>
      <c r="AK202" s="957"/>
      <c r="AL202" s="298"/>
      <c r="AM202" s="954"/>
      <c r="AN202" s="172"/>
      <c r="AO202" s="172"/>
      <c r="AP202" s="172"/>
      <c r="AQ202" s="172"/>
      <c r="AR202" s="172"/>
      <c r="AS202" s="172"/>
      <c r="AT202" s="167"/>
      <c r="AU202" s="166"/>
      <c r="AV202" s="172"/>
      <c r="AW202" s="172"/>
      <c r="AX202" s="172"/>
      <c r="AY202" s="172"/>
      <c r="AZ202" s="172"/>
      <c r="BA202" s="172"/>
      <c r="BB202" s="172"/>
      <c r="BC202" s="172"/>
      <c r="BD202" s="172"/>
    </row>
    <row r="203" spans="1:56" ht="18" customHeight="1" thickBot="1">
      <c r="A203" s="11"/>
      <c r="B203" s="281"/>
      <c r="C203" s="1023" t="s">
        <v>659</v>
      </c>
      <c r="D203" s="18"/>
      <c r="E203" s="429" t="s">
        <v>80</v>
      </c>
      <c r="F203" s="426">
        <v>12.5</v>
      </c>
      <c r="G203" s="445">
        <v>10</v>
      </c>
      <c r="H203" s="442" t="s">
        <v>89</v>
      </c>
      <c r="I203" s="426">
        <v>4.3</v>
      </c>
      <c r="J203" s="504">
        <v>4.3</v>
      </c>
      <c r="K203" s="407" t="s">
        <v>112</v>
      </c>
      <c r="L203" s="426">
        <v>2.06</v>
      </c>
      <c r="M203" s="439">
        <v>2.06</v>
      </c>
      <c r="N203" s="150"/>
      <c r="O203" s="795" t="s">
        <v>321</v>
      </c>
      <c r="P203" s="1219"/>
      <c r="Q203" s="1219"/>
      <c r="R203" s="456"/>
      <c r="S203" s="48"/>
      <c r="T203" s="48"/>
      <c r="U203" s="48"/>
      <c r="V203" s="48"/>
      <c r="W203" s="48"/>
      <c r="X203" s="48"/>
      <c r="Y203" s="59"/>
      <c r="AA203" s="343"/>
      <c r="AB203" s="1296"/>
      <c r="AC203" s="172"/>
      <c r="AD203" s="1067"/>
      <c r="AE203" s="359"/>
      <c r="AF203" s="1296"/>
      <c r="AG203" s="159"/>
      <c r="AH203" s="1296"/>
      <c r="AI203" s="167"/>
      <c r="AJ203" s="313"/>
      <c r="AK203" s="957"/>
      <c r="AL203" s="298"/>
      <c r="AM203" s="954"/>
      <c r="AN203" s="172"/>
      <c r="AO203" s="172"/>
      <c r="AP203" s="172"/>
      <c r="AQ203" s="173"/>
      <c r="AR203" s="174"/>
      <c r="AS203" s="166"/>
      <c r="AT203" s="167"/>
      <c r="AU203" s="166"/>
      <c r="AV203" s="172"/>
      <c r="AW203" s="172"/>
      <c r="AX203" s="172"/>
      <c r="AY203" s="172"/>
      <c r="AZ203" s="172"/>
      <c r="BA203" s="172"/>
      <c r="BB203" s="172"/>
      <c r="BC203" s="172"/>
      <c r="BD203" s="172"/>
    </row>
    <row r="204" spans="1:56" ht="16.5" customHeight="1" thickBot="1">
      <c r="B204" s="330" t="s">
        <v>639</v>
      </c>
      <c r="C204" s="446" t="s">
        <v>265</v>
      </c>
      <c r="D204" s="492" t="s">
        <v>542</v>
      </c>
      <c r="E204" s="429" t="s">
        <v>282</v>
      </c>
      <c r="F204" s="426">
        <v>12</v>
      </c>
      <c r="G204" s="445">
        <v>10</v>
      </c>
      <c r="H204" s="442" t="s">
        <v>282</v>
      </c>
      <c r="I204" s="426">
        <v>6.95</v>
      </c>
      <c r="J204" s="504">
        <v>5.4</v>
      </c>
      <c r="K204" s="407" t="s">
        <v>105</v>
      </c>
      <c r="L204" s="426">
        <v>1.8</v>
      </c>
      <c r="M204" s="439">
        <v>1.8</v>
      </c>
      <c r="N204" s="150"/>
      <c r="O204" s="1259" t="s">
        <v>120</v>
      </c>
      <c r="P204" s="1410" t="s">
        <v>121</v>
      </c>
      <c r="Q204" s="1275" t="s">
        <v>122</v>
      </c>
      <c r="R204" s="81"/>
      <c r="S204" s="696" t="s">
        <v>120</v>
      </c>
      <c r="T204" s="696" t="s">
        <v>121</v>
      </c>
      <c r="U204" s="1223" t="s">
        <v>122</v>
      </c>
      <c r="V204" s="81"/>
      <c r="W204" s="1331" t="s">
        <v>120</v>
      </c>
      <c r="X204" s="1331" t="s">
        <v>121</v>
      </c>
      <c r="Y204" s="1260" t="s">
        <v>122</v>
      </c>
      <c r="AA204" s="177"/>
      <c r="AB204" s="172"/>
      <c r="AC204" s="199"/>
      <c r="AD204" s="172"/>
      <c r="AE204" s="199"/>
      <c r="AF204" s="1296"/>
      <c r="AG204" s="170"/>
      <c r="AH204" s="1296"/>
      <c r="AI204" s="167"/>
      <c r="AJ204" s="313"/>
      <c r="AK204" s="957"/>
      <c r="AL204" s="298"/>
      <c r="AM204" s="954"/>
      <c r="AN204" s="172"/>
      <c r="AO204" s="172"/>
      <c r="AP204" s="172"/>
      <c r="AQ204" s="167"/>
      <c r="AR204" s="166"/>
      <c r="AS204" s="166"/>
      <c r="AT204" s="167"/>
      <c r="AU204" s="166"/>
      <c r="AV204" s="172"/>
      <c r="AW204" s="172"/>
      <c r="AX204" s="172"/>
      <c r="AY204" s="172"/>
      <c r="AZ204" s="172"/>
      <c r="BA204" s="172"/>
      <c r="BB204" s="172"/>
      <c r="BC204" s="172"/>
      <c r="BD204" s="172"/>
    </row>
    <row r="205" spans="1:56" ht="13.5" customHeight="1">
      <c r="B205" s="265" t="s">
        <v>249</v>
      </c>
      <c r="C205" s="533" t="s">
        <v>158</v>
      </c>
      <c r="D205" s="740" t="s">
        <v>620</v>
      </c>
      <c r="E205" s="431" t="s">
        <v>91</v>
      </c>
      <c r="F205" s="474">
        <v>5</v>
      </c>
      <c r="G205" s="445">
        <v>5</v>
      </c>
      <c r="H205" s="442" t="s">
        <v>320</v>
      </c>
      <c r="I205" s="426" t="s">
        <v>437</v>
      </c>
      <c r="J205" s="730">
        <v>3</v>
      </c>
      <c r="K205" s="407" t="s">
        <v>315</v>
      </c>
      <c r="L205" s="466">
        <v>1.03</v>
      </c>
      <c r="M205" s="467">
        <v>0.875</v>
      </c>
      <c r="N205" s="1800"/>
      <c r="O205" s="1278" t="s">
        <v>210</v>
      </c>
      <c r="P205" s="1279">
        <f>D209</f>
        <v>60</v>
      </c>
      <c r="Q205" s="1316">
        <f>D209</f>
        <v>60</v>
      </c>
      <c r="R205" s="81"/>
      <c r="S205" s="275" t="s">
        <v>226</v>
      </c>
      <c r="T205" s="1251">
        <f>I218</f>
        <v>10.34</v>
      </c>
      <c r="U205" s="1314">
        <f>J218</f>
        <v>10</v>
      </c>
      <c r="V205" s="81"/>
      <c r="W205" s="1280" t="s">
        <v>460</v>
      </c>
      <c r="X205" s="162"/>
      <c r="Y205" s="163"/>
      <c r="AA205" s="177"/>
      <c r="AB205" s="1296"/>
      <c r="AC205" s="199"/>
      <c r="AD205" s="172"/>
      <c r="AE205" s="199"/>
      <c r="AF205" s="1296"/>
      <c r="AG205" s="170"/>
      <c r="AH205" s="1296"/>
      <c r="AI205" s="167"/>
      <c r="AJ205" s="313"/>
      <c r="AK205" s="957"/>
      <c r="AL205" s="298"/>
      <c r="AM205" s="954"/>
      <c r="AN205" s="172"/>
      <c r="AO205" s="172"/>
      <c r="AP205" s="172"/>
      <c r="AQ205" s="167"/>
      <c r="AR205" s="166"/>
      <c r="AS205" s="166"/>
      <c r="AT205" s="173"/>
      <c r="AU205" s="174"/>
      <c r="AV205" s="172"/>
      <c r="AW205" s="172"/>
      <c r="AX205" s="172"/>
      <c r="AY205" s="172"/>
      <c r="AZ205" s="172"/>
      <c r="BA205" s="172"/>
      <c r="BB205" s="172"/>
      <c r="BC205" s="172"/>
      <c r="BD205" s="172"/>
    </row>
    <row r="206" spans="1:56" ht="15" customHeight="1">
      <c r="B206" s="267" t="s">
        <v>119</v>
      </c>
      <c r="C206" s="279" t="s">
        <v>250</v>
      </c>
      <c r="D206" s="741"/>
      <c r="E206" s="429" t="s">
        <v>65</v>
      </c>
      <c r="F206" s="466">
        <v>1.5</v>
      </c>
      <c r="G206" s="467">
        <v>1.5</v>
      </c>
      <c r="H206" s="1493" t="s">
        <v>88</v>
      </c>
      <c r="I206" s="426">
        <v>8.8000000000000007</v>
      </c>
      <c r="J206" s="730">
        <v>8.8000000000000007</v>
      </c>
      <c r="K206" s="407" t="s">
        <v>91</v>
      </c>
      <c r="L206" s="426">
        <v>2</v>
      </c>
      <c r="M206" s="427">
        <v>2</v>
      </c>
      <c r="N206" s="150"/>
      <c r="O206" s="1228" t="s">
        <v>209</v>
      </c>
      <c r="P206" s="1253">
        <f>I202+D208+I217</f>
        <v>113.1</v>
      </c>
      <c r="Q206" s="1323">
        <f>J202+D208+J217</f>
        <v>113.1</v>
      </c>
      <c r="R206" s="11"/>
      <c r="S206" s="403" t="s">
        <v>79</v>
      </c>
      <c r="T206" s="1253">
        <f>L204</f>
        <v>1.8</v>
      </c>
      <c r="U206" s="1314">
        <f>M204</f>
        <v>1.8</v>
      </c>
      <c r="V206" s="11"/>
      <c r="W206" s="1231" t="s">
        <v>480</v>
      </c>
      <c r="X206" s="1253">
        <f>F201</f>
        <v>59.29</v>
      </c>
      <c r="Y206" s="1329">
        <f>G201</f>
        <v>38.5</v>
      </c>
      <c r="AA206" s="360"/>
      <c r="AB206" s="1299"/>
      <c r="AC206" s="199"/>
      <c r="AD206" s="172"/>
      <c r="AE206" s="199"/>
      <c r="AF206" s="172"/>
      <c r="AG206" s="170"/>
      <c r="AH206" s="1296"/>
      <c r="AI206" s="167"/>
      <c r="AJ206" s="180"/>
      <c r="AK206" s="189"/>
      <c r="AL206" s="172"/>
      <c r="AM206" s="172"/>
      <c r="AN206" s="172"/>
      <c r="AO206" s="172"/>
      <c r="AP206" s="172"/>
      <c r="AQ206" s="172"/>
      <c r="AR206" s="172"/>
      <c r="AS206" s="171"/>
      <c r="AT206" s="173"/>
      <c r="AU206" s="174"/>
      <c r="AV206" s="172"/>
      <c r="AW206" s="172"/>
      <c r="AX206" s="172"/>
      <c r="AY206" s="172"/>
      <c r="AZ206" s="172"/>
      <c r="BA206" s="172"/>
      <c r="BB206" s="172"/>
      <c r="BC206" s="172"/>
      <c r="BD206" s="172"/>
    </row>
    <row r="207" spans="1:56" ht="15" customHeight="1">
      <c r="B207" s="267" t="s">
        <v>8</v>
      </c>
      <c r="C207" s="279" t="s">
        <v>190</v>
      </c>
      <c r="D207" s="741">
        <v>200</v>
      </c>
      <c r="E207" s="429" t="s">
        <v>283</v>
      </c>
      <c r="F207" s="426">
        <v>0.01</v>
      </c>
      <c r="G207" s="445">
        <v>0.01</v>
      </c>
      <c r="H207" s="442" t="s">
        <v>98</v>
      </c>
      <c r="I207" s="426">
        <v>6</v>
      </c>
      <c r="J207" s="730">
        <v>6</v>
      </c>
      <c r="K207" s="486" t="s">
        <v>80</v>
      </c>
      <c r="L207" s="464">
        <v>6.84</v>
      </c>
      <c r="M207" s="505">
        <v>5.47</v>
      </c>
      <c r="N207" s="150"/>
      <c r="O207" s="1228" t="s">
        <v>88</v>
      </c>
      <c r="P207" s="1253">
        <f>L201+I206</f>
        <v>9.9</v>
      </c>
      <c r="Q207" s="1304">
        <f>M201+J206</f>
        <v>9.9</v>
      </c>
      <c r="R207" s="11"/>
      <c r="S207" s="403" t="s">
        <v>91</v>
      </c>
      <c r="T207" s="1253">
        <f>F205+I214+I219+L206</f>
        <v>20.3</v>
      </c>
      <c r="U207" s="1304">
        <f>G205+M206+J214+J219</f>
        <v>20.3</v>
      </c>
      <c r="V207" s="11"/>
      <c r="W207" s="1332" t="s">
        <v>252</v>
      </c>
      <c r="X207" s="1287">
        <f>L212</f>
        <v>94.01</v>
      </c>
      <c r="Y207" s="1495">
        <f>M212</f>
        <v>75.180000000000007</v>
      </c>
      <c r="AA207" s="360"/>
      <c r="AB207" s="172"/>
      <c r="AC207" s="199"/>
      <c r="AD207" s="1296"/>
      <c r="AE207" s="199"/>
      <c r="AF207" s="172"/>
      <c r="AG207" s="167"/>
      <c r="AH207" s="1296"/>
      <c r="AI207" s="170"/>
      <c r="AJ207" s="180"/>
      <c r="AK207" s="189"/>
      <c r="AL207" s="172"/>
      <c r="AM207" s="172"/>
      <c r="AN207" s="172"/>
      <c r="AO207" s="172"/>
      <c r="AP207" s="172"/>
      <c r="AQ207" s="167"/>
      <c r="AR207" s="313"/>
      <c r="AS207" s="172"/>
      <c r="AT207" s="172"/>
      <c r="AU207" s="167"/>
      <c r="AV207" s="172"/>
      <c r="AW207" s="172"/>
      <c r="AX207" s="172"/>
      <c r="AY207" s="172"/>
      <c r="AZ207" s="172"/>
      <c r="BA207" s="172"/>
      <c r="BB207" s="172"/>
      <c r="BC207" s="172"/>
      <c r="BD207" s="172"/>
    </row>
    <row r="208" spans="1:56" ht="14.25" customHeight="1">
      <c r="B208" s="330" t="s">
        <v>9</v>
      </c>
      <c r="C208" s="446" t="s">
        <v>10</v>
      </c>
      <c r="D208" s="492">
        <v>60</v>
      </c>
      <c r="E208" s="429" t="s">
        <v>90</v>
      </c>
      <c r="F208" s="426">
        <v>187.5</v>
      </c>
      <c r="G208" s="445">
        <v>187.5</v>
      </c>
      <c r="H208" s="11"/>
      <c r="I208" s="11"/>
      <c r="J208" s="11"/>
      <c r="K208" s="522" t="s">
        <v>283</v>
      </c>
      <c r="L208" s="707">
        <v>0.02</v>
      </c>
      <c r="M208" s="708">
        <v>0.02</v>
      </c>
      <c r="N208" s="150"/>
      <c r="O208" s="1228" t="s">
        <v>56</v>
      </c>
      <c r="P208" s="1254">
        <f>F202+I212</f>
        <v>186.10999999999999</v>
      </c>
      <c r="Q208" s="1326">
        <f>G202+J212</f>
        <v>139.80000000000001</v>
      </c>
      <c r="R208" s="11"/>
      <c r="S208" s="403" t="s">
        <v>98</v>
      </c>
      <c r="T208" s="1253">
        <f>I207+L216</f>
        <v>9.5</v>
      </c>
      <c r="U208" s="1304">
        <f>M216+J207</f>
        <v>9.5</v>
      </c>
      <c r="V208" s="11"/>
      <c r="W208" s="1231" t="s">
        <v>112</v>
      </c>
      <c r="X208" s="1261">
        <f>L203+L215</f>
        <v>9.76</v>
      </c>
      <c r="Y208" s="1324">
        <f>M215+M203</f>
        <v>9.76</v>
      </c>
      <c r="AA208" s="177"/>
      <c r="AB208" s="172"/>
      <c r="AC208" s="199"/>
      <c r="AD208" s="1296"/>
      <c r="AE208" s="199"/>
      <c r="AF208" s="172"/>
      <c r="AG208" s="167"/>
      <c r="AH208" s="1296"/>
      <c r="AI208" s="172"/>
      <c r="AJ208" s="313"/>
      <c r="AK208" s="189"/>
      <c r="AL208" s="172"/>
      <c r="AM208" s="172"/>
      <c r="AN208" s="172"/>
      <c r="AO208" s="172"/>
      <c r="AP208" s="172"/>
      <c r="AQ208" s="167"/>
      <c r="AR208" s="313"/>
      <c r="AS208" s="172"/>
      <c r="AT208" s="172"/>
      <c r="AU208" s="202"/>
      <c r="AV208" s="172"/>
      <c r="AW208" s="172"/>
      <c r="AX208" s="172"/>
      <c r="AY208" s="172"/>
      <c r="AZ208" s="172"/>
      <c r="BA208" s="172"/>
      <c r="BB208" s="172"/>
      <c r="BC208" s="172"/>
      <c r="BD208" s="172"/>
    </row>
    <row r="209" spans="2:56" ht="12.75" customHeight="1" thickBot="1">
      <c r="B209" s="330" t="s">
        <v>9</v>
      </c>
      <c r="C209" s="446" t="s">
        <v>311</v>
      </c>
      <c r="D209" s="492">
        <v>60</v>
      </c>
      <c r="E209" s="317" t="s">
        <v>94</v>
      </c>
      <c r="F209" s="426">
        <v>7.0679999999999996</v>
      </c>
      <c r="G209" s="445">
        <v>6</v>
      </c>
      <c r="H209" s="38"/>
      <c r="I209" s="38"/>
      <c r="J209" s="38"/>
      <c r="K209" s="324" t="s">
        <v>317</v>
      </c>
      <c r="L209" s="737">
        <v>0.2</v>
      </c>
      <c r="M209" s="738">
        <v>0.2</v>
      </c>
      <c r="N209" s="150"/>
      <c r="O209" s="1224" t="s">
        <v>211</v>
      </c>
      <c r="P209" s="1266">
        <f>X213</f>
        <v>293.92</v>
      </c>
      <c r="Q209" s="1326">
        <f>Y213</f>
        <v>238.285</v>
      </c>
      <c r="R209" s="11"/>
      <c r="S209" s="1232" t="s">
        <v>332</v>
      </c>
      <c r="T209" s="1264">
        <v>9.4E-2</v>
      </c>
      <c r="U209" s="1326">
        <f>J205</f>
        <v>3</v>
      </c>
      <c r="V209" s="11"/>
      <c r="W209" s="1234" t="s">
        <v>461</v>
      </c>
      <c r="X209" s="1261">
        <f>L213</f>
        <v>19.25</v>
      </c>
      <c r="Y209" s="1495">
        <f>M213</f>
        <v>15.4</v>
      </c>
      <c r="AA209" s="360"/>
      <c r="AB209" s="172"/>
      <c r="AC209" s="167"/>
      <c r="AD209" s="172"/>
      <c r="AE209" s="199"/>
      <c r="AF209" s="172"/>
      <c r="AG209" s="167"/>
      <c r="AH209" s="1296"/>
      <c r="AI209" s="172"/>
      <c r="AJ209" s="170"/>
      <c r="AK209" s="171"/>
      <c r="AL209" s="209"/>
      <c r="AM209" s="172"/>
      <c r="AN209" s="172"/>
      <c r="AO209" s="172"/>
      <c r="AP209" s="172"/>
      <c r="AQ209" s="172"/>
      <c r="AR209" s="313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2"/>
    </row>
    <row r="210" spans="2:56" ht="14.25" customHeight="1" thickBot="1">
      <c r="B210" s="409"/>
      <c r="C210" s="1629" t="s">
        <v>195</v>
      </c>
      <c r="D210" s="1473"/>
      <c r="E210" s="67"/>
      <c r="F210" s="38"/>
      <c r="G210" s="87"/>
      <c r="H210" s="1474" t="s">
        <v>318</v>
      </c>
      <c r="I210" s="544"/>
      <c r="J210" s="734"/>
      <c r="K210" s="735" t="s">
        <v>251</v>
      </c>
      <c r="L210" s="48"/>
      <c r="M210" s="59"/>
      <c r="N210" s="180"/>
      <c r="O210" s="1267" t="s">
        <v>470</v>
      </c>
      <c r="P210" s="1266">
        <f>L219</f>
        <v>136.19999999999999</v>
      </c>
      <c r="Q210" s="1304">
        <f>D213</f>
        <v>120</v>
      </c>
      <c r="R210" s="11"/>
      <c r="S210" s="403" t="s">
        <v>62</v>
      </c>
      <c r="T210" s="1253">
        <f>F218</f>
        <v>10</v>
      </c>
      <c r="U210" s="1325">
        <f>G218</f>
        <v>10</v>
      </c>
      <c r="V210" s="11"/>
      <c r="W210" s="1234" t="s">
        <v>95</v>
      </c>
      <c r="X210" s="1253">
        <f>F204+I204+L205+L214</f>
        <v>29.15</v>
      </c>
      <c r="Y210" s="1364">
        <f>G204+J204+M205+M214</f>
        <v>23.974999999999998</v>
      </c>
      <c r="AA210" s="360"/>
      <c r="AB210" s="172"/>
      <c r="AC210" s="199"/>
      <c r="AD210" s="172"/>
      <c r="AE210" s="199"/>
      <c r="AF210" s="172"/>
      <c r="AG210" s="167"/>
      <c r="AH210" s="1296"/>
      <c r="AI210" s="172"/>
      <c r="AJ210" s="167"/>
      <c r="AK210" s="171"/>
      <c r="AL210" s="209"/>
      <c r="AM210" s="172"/>
      <c r="AN210" s="172"/>
      <c r="AO210" s="172"/>
      <c r="AP210" s="172"/>
      <c r="AQ210" s="172"/>
      <c r="AR210" s="313"/>
      <c r="AS210" s="172"/>
      <c r="AT210" s="167"/>
      <c r="AU210" s="172"/>
      <c r="AV210" s="172"/>
      <c r="AW210" s="172"/>
      <c r="AX210" s="172"/>
      <c r="AY210" s="172"/>
      <c r="AZ210" s="172"/>
      <c r="BA210" s="172"/>
      <c r="BB210" s="172"/>
      <c r="BC210" s="172"/>
      <c r="BD210" s="172"/>
    </row>
    <row r="211" spans="2:56" ht="15.75" customHeight="1" thickBot="1">
      <c r="B211" s="330" t="s">
        <v>15</v>
      </c>
      <c r="C211" s="446" t="s">
        <v>99</v>
      </c>
      <c r="D211" s="1178">
        <v>200</v>
      </c>
      <c r="E211" s="457" t="s">
        <v>663</v>
      </c>
      <c r="F211" s="476"/>
      <c r="G211" s="59"/>
      <c r="H211" s="683" t="s">
        <v>120</v>
      </c>
      <c r="I211" s="123" t="s">
        <v>121</v>
      </c>
      <c r="J211" s="537" t="s">
        <v>122</v>
      </c>
      <c r="K211" s="538" t="s">
        <v>120</v>
      </c>
      <c r="L211" s="123" t="s">
        <v>121</v>
      </c>
      <c r="M211" s="537" t="s">
        <v>122</v>
      </c>
      <c r="N211" s="150"/>
      <c r="O211" s="1289" t="s">
        <v>436</v>
      </c>
      <c r="P211" s="1251">
        <f>D207</f>
        <v>200</v>
      </c>
      <c r="Q211" s="1304">
        <f>D207</f>
        <v>200</v>
      </c>
      <c r="R211" s="11"/>
      <c r="S211" s="403" t="s">
        <v>64</v>
      </c>
      <c r="T211" s="1253">
        <f>F216</f>
        <v>1</v>
      </c>
      <c r="U211" s="1304">
        <f>G216</f>
        <v>1</v>
      </c>
      <c r="V211" s="11"/>
      <c r="W211" s="1335" t="s">
        <v>80</v>
      </c>
      <c r="X211" s="1253">
        <f>F203+L207</f>
        <v>19.34</v>
      </c>
      <c r="Y211" s="1324">
        <f>G203+M207</f>
        <v>15.469999999999999</v>
      </c>
      <c r="AA211" s="360"/>
      <c r="AB211" s="1298"/>
      <c r="AC211" s="199"/>
      <c r="AD211" s="172"/>
      <c r="AE211" s="199"/>
      <c r="AF211" s="172"/>
      <c r="AG211" s="167"/>
      <c r="AH211" s="1296"/>
      <c r="AI211" s="172"/>
      <c r="AJ211" s="173"/>
      <c r="AK211" s="174"/>
      <c r="AL211" s="233"/>
      <c r="AM211" s="172"/>
      <c r="AN211" s="172"/>
      <c r="AO211" s="172"/>
      <c r="AP211" s="172"/>
      <c r="AQ211" s="172"/>
      <c r="AR211" s="313"/>
      <c r="AS211" s="172"/>
      <c r="AT211" s="173"/>
      <c r="AU211" s="172"/>
      <c r="AV211" s="172"/>
      <c r="AW211" s="172"/>
      <c r="AX211" s="172"/>
      <c r="AY211" s="172"/>
      <c r="AZ211" s="172"/>
      <c r="BA211" s="172"/>
      <c r="BB211" s="172"/>
      <c r="BC211" s="172"/>
      <c r="BD211" s="172"/>
    </row>
    <row r="212" spans="2:56" ht="12.75" customHeight="1" thickBot="1">
      <c r="B212" s="506" t="s">
        <v>193</v>
      </c>
      <c r="C212" s="397" t="s">
        <v>196</v>
      </c>
      <c r="D212" s="1178">
        <v>50</v>
      </c>
      <c r="E212" s="457" t="s">
        <v>120</v>
      </c>
      <c r="F212" s="117" t="s">
        <v>121</v>
      </c>
      <c r="G212" s="225" t="s">
        <v>122</v>
      </c>
      <c r="H212" s="1472" t="s">
        <v>314</v>
      </c>
      <c r="I212" s="477">
        <v>128.69999999999999</v>
      </c>
      <c r="J212" s="545">
        <v>96.8</v>
      </c>
      <c r="K212" s="736" t="s">
        <v>252</v>
      </c>
      <c r="L212" s="736">
        <v>94.01</v>
      </c>
      <c r="M212" s="227">
        <v>75.180000000000007</v>
      </c>
      <c r="N212" s="150"/>
      <c r="O212" s="1267" t="s">
        <v>94</v>
      </c>
      <c r="P212" s="1253">
        <f>F209</f>
        <v>7.0679999999999996</v>
      </c>
      <c r="Q212" s="1359">
        <f>G209</f>
        <v>6</v>
      </c>
      <c r="R212" s="11"/>
      <c r="S212" s="403" t="s">
        <v>65</v>
      </c>
      <c r="T212" s="1253">
        <f>F206+L209</f>
        <v>1.7</v>
      </c>
      <c r="U212" s="1304">
        <f>G206+M209</f>
        <v>1.7</v>
      </c>
      <c r="V212" s="11"/>
      <c r="W212" s="554" t="s">
        <v>70</v>
      </c>
      <c r="X212" s="768">
        <f>F213</f>
        <v>63.12</v>
      </c>
      <c r="Y212" s="1735">
        <f>G213</f>
        <v>60</v>
      </c>
      <c r="AA212" s="360"/>
      <c r="AB212" s="172"/>
      <c r="AC212" s="353"/>
      <c r="AD212" s="1296"/>
      <c r="AE212" s="167"/>
      <c r="AF212" s="1296"/>
      <c r="AG212" s="167"/>
      <c r="AH212" s="1296"/>
      <c r="AI212" s="172"/>
      <c r="AJ212" s="167"/>
      <c r="AK212" s="166"/>
      <c r="AL212" s="228"/>
      <c r="AM212" s="172"/>
      <c r="AN212" s="172"/>
      <c r="AO212" s="172"/>
      <c r="AP212" s="172"/>
      <c r="AQ212" s="172"/>
      <c r="AR212" s="313"/>
      <c r="AS212" s="172"/>
      <c r="AT212" s="975"/>
      <c r="AU212" s="172"/>
      <c r="AV212" s="172"/>
      <c r="AW212" s="172"/>
      <c r="AX212" s="172"/>
      <c r="AY212" s="172"/>
      <c r="AZ212" s="172"/>
      <c r="BA212" s="172"/>
      <c r="BB212" s="172"/>
      <c r="BC212" s="172"/>
      <c r="BD212" s="172"/>
    </row>
    <row r="213" spans="2:56" ht="15" customHeight="1" thickBot="1">
      <c r="B213" s="404" t="s">
        <v>11</v>
      </c>
      <c r="C213" s="446" t="s">
        <v>273</v>
      </c>
      <c r="D213" s="492">
        <v>120</v>
      </c>
      <c r="E213" s="1155" t="s">
        <v>70</v>
      </c>
      <c r="F213" s="477">
        <v>63.12</v>
      </c>
      <c r="G213" s="478">
        <v>60</v>
      </c>
      <c r="H213" s="442" t="s">
        <v>89</v>
      </c>
      <c r="I213" s="464">
        <v>17.600000000000001</v>
      </c>
      <c r="J213" s="465">
        <v>17.600000000000001</v>
      </c>
      <c r="K213" s="474" t="s">
        <v>217</v>
      </c>
      <c r="L213" s="432">
        <v>19.25</v>
      </c>
      <c r="M213" s="445">
        <v>15.4</v>
      </c>
      <c r="N213" s="150"/>
      <c r="O213" s="1245" t="s">
        <v>468</v>
      </c>
      <c r="P213" s="1409">
        <f>I201</f>
        <v>127.82</v>
      </c>
      <c r="Q213" s="1325">
        <f>J201</f>
        <v>89.6</v>
      </c>
      <c r="R213" s="11"/>
      <c r="S213" s="1236" t="s">
        <v>286</v>
      </c>
      <c r="T213" s="1253">
        <f>T214</f>
        <v>0.03</v>
      </c>
      <c r="U213" s="1304">
        <f>U214</f>
        <v>0.03</v>
      </c>
      <c r="V213" s="11"/>
      <c r="W213" s="1239" t="s">
        <v>462</v>
      </c>
      <c r="X213" s="1255">
        <f>SUM(X206:X212)</f>
        <v>293.92</v>
      </c>
      <c r="Y213" s="1241">
        <f>SUM(Y206:Y212)</f>
        <v>238.285</v>
      </c>
      <c r="AA213" s="360"/>
      <c r="AB213" s="172"/>
      <c r="AC213" s="199"/>
      <c r="AD213" s="172"/>
      <c r="AE213" s="199"/>
      <c r="AF213" s="172"/>
      <c r="AG213" s="167"/>
      <c r="AH213" s="1296"/>
      <c r="AI213" s="172"/>
      <c r="AJ213" s="313"/>
      <c r="AK213" s="172"/>
      <c r="AL213" s="172"/>
      <c r="AM213" s="172"/>
      <c r="AN213" s="172"/>
      <c r="AO213" s="172"/>
      <c r="AP213" s="172"/>
      <c r="AQ213" s="172"/>
      <c r="AR213" s="313"/>
      <c r="AS213" s="172"/>
      <c r="AT213" s="167"/>
      <c r="AU213" s="172"/>
      <c r="AV213" s="172"/>
      <c r="AW213" s="172"/>
      <c r="AX213" s="172"/>
      <c r="AY213" s="172"/>
      <c r="AZ213" s="172"/>
      <c r="BA213" s="172"/>
      <c r="BB213" s="172"/>
      <c r="BC213" s="172"/>
      <c r="BD213" s="172"/>
    </row>
    <row r="214" spans="2:56" ht="15" customHeight="1" thickBot="1">
      <c r="B214" s="73"/>
      <c r="C214" s="1540"/>
      <c r="D214" s="84"/>
      <c r="E214" s="540" t="s">
        <v>186</v>
      </c>
      <c r="F214" s="48"/>
      <c r="G214" s="59"/>
      <c r="H214" s="429" t="s">
        <v>91</v>
      </c>
      <c r="I214" s="426">
        <v>3.3</v>
      </c>
      <c r="J214" s="730">
        <v>3.3</v>
      </c>
      <c r="K214" s="546" t="s">
        <v>109</v>
      </c>
      <c r="L214" s="546">
        <v>9.17</v>
      </c>
      <c r="M214" s="441">
        <v>7.7</v>
      </c>
      <c r="N214" s="150"/>
      <c r="O214" s="1228" t="s">
        <v>71</v>
      </c>
      <c r="P214" s="1254">
        <f>I203+I213</f>
        <v>21.900000000000002</v>
      </c>
      <c r="Q214" s="1304">
        <f>J213+J203</f>
        <v>21.900000000000002</v>
      </c>
      <c r="R214" s="38"/>
      <c r="S214" s="1149" t="s">
        <v>283</v>
      </c>
      <c r="T214" s="1151">
        <f>F207+L208</f>
        <v>0.03</v>
      </c>
      <c r="U214" s="1360">
        <f>G207+M208</f>
        <v>0.03</v>
      </c>
      <c r="V214" s="38"/>
      <c r="AA214" s="360"/>
      <c r="AB214" s="1297"/>
      <c r="AC214" s="350"/>
      <c r="AD214" s="172"/>
      <c r="AE214" s="199"/>
      <c r="AF214" s="1296"/>
      <c r="AG214" s="167"/>
      <c r="AH214" s="1309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83"/>
      <c r="AS214" s="172"/>
      <c r="AT214" s="172"/>
      <c r="AU214" s="172"/>
      <c r="AV214" s="172"/>
      <c r="AW214" s="172"/>
      <c r="AX214" s="172"/>
      <c r="AY214" s="172"/>
      <c r="AZ214" s="172"/>
      <c r="BA214" s="172"/>
      <c r="BB214" s="172"/>
      <c r="BC214" s="172"/>
      <c r="BD214" s="172"/>
    </row>
    <row r="215" spans="2:56" ht="12.75" customHeight="1" thickBot="1">
      <c r="B215" s="73"/>
      <c r="C215" s="1540"/>
      <c r="D215" s="84"/>
      <c r="E215" s="493" t="s">
        <v>120</v>
      </c>
      <c r="F215" s="122" t="s">
        <v>121</v>
      </c>
      <c r="G215" s="222" t="s">
        <v>122</v>
      </c>
      <c r="H215" s="661" t="s">
        <v>191</v>
      </c>
      <c r="I215" s="40"/>
      <c r="J215" s="662"/>
      <c r="K215" s="407" t="s">
        <v>112</v>
      </c>
      <c r="L215" s="426">
        <v>7.7</v>
      </c>
      <c r="M215" s="445">
        <v>7.7</v>
      </c>
      <c r="N215" s="150"/>
      <c r="O215" s="67"/>
      <c r="P215" s="38"/>
      <c r="Q215" s="38"/>
      <c r="R215" s="38"/>
      <c r="S215" s="324" t="s">
        <v>481</v>
      </c>
      <c r="T215" s="1496"/>
      <c r="U215" s="1319"/>
      <c r="V215" s="38"/>
      <c r="AA215" s="360"/>
      <c r="AB215" s="1300"/>
      <c r="AC215" s="199"/>
      <c r="AD215" s="1321"/>
      <c r="AE215" s="199"/>
      <c r="AF215" s="1296"/>
      <c r="AG215" s="202"/>
      <c r="AH215" s="1296"/>
      <c r="AI215" s="172"/>
      <c r="AJ215" s="172"/>
      <c r="AK215" s="172"/>
      <c r="AL215" s="172"/>
      <c r="AM215" s="172"/>
      <c r="AN215" s="172"/>
      <c r="AO215" s="172"/>
      <c r="AP215" s="172"/>
      <c r="AQ215" s="172"/>
      <c r="AR215" s="183"/>
      <c r="AS215" s="172"/>
      <c r="AT215" s="172"/>
      <c r="AU215" s="172"/>
      <c r="AV215" s="172"/>
      <c r="AW215" s="172"/>
      <c r="AX215" s="172"/>
      <c r="AY215" s="172"/>
      <c r="AZ215" s="172"/>
      <c r="BA215" s="172"/>
      <c r="BB215" s="172"/>
      <c r="BC215" s="172"/>
      <c r="BD215" s="172"/>
    </row>
    <row r="216" spans="2:56" ht="12.75" customHeight="1" thickBot="1">
      <c r="B216" s="73"/>
      <c r="C216" s="1540"/>
      <c r="D216" s="84"/>
      <c r="E216" s="207" t="s">
        <v>103</v>
      </c>
      <c r="F216" s="205">
        <v>1</v>
      </c>
      <c r="G216" s="214">
        <v>1</v>
      </c>
      <c r="H216" s="524" t="s">
        <v>120</v>
      </c>
      <c r="I216" s="122" t="s">
        <v>121</v>
      </c>
      <c r="J216" s="222" t="s">
        <v>122</v>
      </c>
      <c r="K216" s="739" t="s">
        <v>253</v>
      </c>
      <c r="L216" s="475">
        <v>3.5</v>
      </c>
      <c r="M216" s="547">
        <v>3.5</v>
      </c>
      <c r="N216" s="150"/>
      <c r="W216" s="324" t="s">
        <v>90</v>
      </c>
      <c r="X216" s="1333">
        <f>F208+F217+F219+L202</f>
        <v>416.5</v>
      </c>
      <c r="Y216" s="1497">
        <f>G208+F217+F219+M202</f>
        <v>416.5</v>
      </c>
      <c r="AA216" s="360"/>
      <c r="AB216" s="172"/>
      <c r="AC216" s="199"/>
      <c r="AD216" s="172"/>
      <c r="AE216" s="199"/>
      <c r="AF216" s="1296"/>
      <c r="AG216" s="172"/>
      <c r="AH216" s="1296"/>
      <c r="AI216" s="167"/>
      <c r="AJ216" s="172"/>
      <c r="AK216" s="172"/>
      <c r="AL216" s="172"/>
      <c r="AM216" s="172"/>
      <c r="AN216" s="172"/>
      <c r="AO216" s="172"/>
      <c r="AP216" s="172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  <c r="BC216" s="172"/>
      <c r="BD216" s="172"/>
    </row>
    <row r="217" spans="2:56" ht="12" customHeight="1" thickBot="1">
      <c r="B217" s="73"/>
      <c r="C217" s="1540"/>
      <c r="D217" s="84"/>
      <c r="E217" s="331" t="s">
        <v>90</v>
      </c>
      <c r="F217" s="396">
        <v>66</v>
      </c>
      <c r="G217" s="398"/>
      <c r="H217" s="210" t="s">
        <v>192</v>
      </c>
      <c r="I217" s="548">
        <v>30</v>
      </c>
      <c r="J217" s="447">
        <v>30</v>
      </c>
      <c r="K217" s="678" t="s">
        <v>271</v>
      </c>
      <c r="L217" s="48"/>
      <c r="M217" s="59"/>
      <c r="N217" s="150"/>
      <c r="AA217" s="360"/>
      <c r="AB217" s="1297"/>
      <c r="AC217" s="199"/>
      <c r="AD217" s="1296"/>
      <c r="AE217" s="199"/>
      <c r="AF217" s="172"/>
      <c r="AG217" s="172"/>
      <c r="AH217" s="1296"/>
      <c r="AI217" s="167"/>
      <c r="AJ217" s="172"/>
      <c r="AK217" s="172"/>
      <c r="AL217" s="172"/>
      <c r="AM217" s="172"/>
      <c r="AN217" s="172"/>
      <c r="AO217" s="172"/>
      <c r="AP217" s="172"/>
      <c r="AQ217" s="172"/>
      <c r="AR217" s="172"/>
      <c r="AS217" s="172"/>
      <c r="AT217" s="172"/>
      <c r="AU217" s="172"/>
      <c r="AV217" s="172"/>
      <c r="AW217" s="172"/>
      <c r="AX217" s="172"/>
      <c r="AY217" s="172"/>
      <c r="AZ217" s="172"/>
      <c r="BA217" s="172"/>
      <c r="BB217" s="172"/>
      <c r="BC217" s="172"/>
      <c r="BD217" s="172"/>
    </row>
    <row r="218" spans="2:56" ht="12.75" customHeight="1" thickBot="1">
      <c r="B218" s="73"/>
      <c r="C218" s="1540"/>
      <c r="D218" s="84"/>
      <c r="E218" s="331" t="s">
        <v>62</v>
      </c>
      <c r="F218" s="396">
        <v>10</v>
      </c>
      <c r="G218" s="398">
        <v>10</v>
      </c>
      <c r="H218" s="275" t="s">
        <v>226</v>
      </c>
      <c r="I218" s="397">
        <v>10.34</v>
      </c>
      <c r="J218" s="400">
        <v>10</v>
      </c>
      <c r="K218" s="457" t="s">
        <v>120</v>
      </c>
      <c r="L218" s="117" t="s">
        <v>121</v>
      </c>
      <c r="M218" s="225" t="s">
        <v>122</v>
      </c>
      <c r="N218" s="150"/>
      <c r="AA218" s="365"/>
      <c r="AB218" s="1296"/>
      <c r="AC218" s="199"/>
      <c r="AD218" s="172"/>
      <c r="AE218" s="199"/>
      <c r="AF218" s="1296"/>
      <c r="AG218" s="172"/>
      <c r="AH218" s="1296"/>
      <c r="AI218" s="167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2"/>
    </row>
    <row r="219" spans="2:56" ht="14.25" customHeight="1" thickBot="1">
      <c r="B219" s="67"/>
      <c r="C219" s="1541"/>
      <c r="D219" s="87"/>
      <c r="E219" s="668" t="s">
        <v>90</v>
      </c>
      <c r="F219" s="345">
        <v>150</v>
      </c>
      <c r="G219" s="320"/>
      <c r="H219" s="321" t="s">
        <v>91</v>
      </c>
      <c r="I219" s="322">
        <v>10</v>
      </c>
      <c r="J219" s="323">
        <v>10</v>
      </c>
      <c r="K219" s="679" t="s">
        <v>285</v>
      </c>
      <c r="L219" s="680">
        <v>136.19999999999999</v>
      </c>
      <c r="M219" s="681">
        <v>120</v>
      </c>
      <c r="N219" s="150"/>
      <c r="AA219" s="199"/>
      <c r="AB219" s="1297"/>
      <c r="AC219" s="199"/>
      <c r="AD219" s="1296"/>
      <c r="AE219" s="199"/>
      <c r="AF219" s="172"/>
      <c r="AG219" s="172"/>
      <c r="AH219" s="1296"/>
      <c r="AI219" s="167"/>
      <c r="AJ219" s="172"/>
      <c r="AK219" s="172"/>
      <c r="AL219" s="172"/>
      <c r="AM219" s="172"/>
      <c r="AN219" s="186"/>
      <c r="AO219" s="167"/>
      <c r="AP219" s="156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</row>
    <row r="220" spans="2:56">
      <c r="N220" s="150"/>
      <c r="AA220" s="199"/>
      <c r="AB220" s="1559"/>
      <c r="AC220" s="363"/>
      <c r="AD220" s="1296"/>
      <c r="AE220" s="173"/>
      <c r="AF220" s="172"/>
      <c r="AG220" s="167"/>
      <c r="AH220" s="172"/>
      <c r="AI220" s="167"/>
      <c r="AJ220" s="172"/>
      <c r="AK220" s="172"/>
      <c r="AL220" s="172"/>
      <c r="AM220" s="172"/>
      <c r="AN220" s="231"/>
      <c r="AO220" s="17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  <c r="BD220" s="172"/>
    </row>
    <row r="221" spans="2:56">
      <c r="N221" s="150"/>
      <c r="AA221" s="172"/>
      <c r="AB221" s="1296"/>
      <c r="AC221" s="199"/>
      <c r="AD221" s="1296"/>
      <c r="AE221" s="185"/>
      <c r="AF221" s="1559"/>
      <c r="AG221" s="172"/>
      <c r="AH221" s="1296"/>
      <c r="AI221" s="167"/>
      <c r="AJ221" s="172"/>
      <c r="AK221" s="172"/>
      <c r="AL221" s="172"/>
      <c r="AM221" s="172"/>
      <c r="AN221" s="370"/>
      <c r="AO221" s="340"/>
      <c r="AP221" s="341"/>
      <c r="AQ221" s="172"/>
      <c r="AR221" s="172"/>
      <c r="AS221" s="172"/>
      <c r="AT221" s="172"/>
      <c r="AU221" s="172"/>
      <c r="AV221" s="172"/>
      <c r="AW221" s="172"/>
      <c r="AX221" s="172"/>
      <c r="AY221" s="172"/>
      <c r="AZ221" s="172"/>
      <c r="BA221" s="172"/>
      <c r="BB221" s="172"/>
      <c r="BC221" s="172"/>
      <c r="BD221" s="172"/>
    </row>
    <row r="222" spans="2:56" ht="13.5" customHeight="1">
      <c r="N222" s="150"/>
      <c r="AA222" s="580"/>
      <c r="AB222" s="1807"/>
      <c r="AC222" s="1307"/>
      <c r="AD222" s="1296"/>
      <c r="AE222" s="167"/>
      <c r="AF222" s="1297"/>
      <c r="AG222" s="172"/>
      <c r="AH222" s="1296"/>
      <c r="AI222" s="167"/>
      <c r="AJ222" s="172"/>
      <c r="AK222" s="172"/>
      <c r="AL222" s="172"/>
      <c r="AM222" s="172"/>
      <c r="AN222" s="167"/>
      <c r="AO222" s="166"/>
      <c r="AP222" s="235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</row>
    <row r="223" spans="2:56" ht="13.5" customHeight="1">
      <c r="B223" s="792" t="s">
        <v>185</v>
      </c>
      <c r="C223" s="1544"/>
      <c r="E223" s="294" t="s">
        <v>574</v>
      </c>
      <c r="G223" s="2"/>
      <c r="H223" s="2"/>
      <c r="I223" s="2"/>
      <c r="L223" s="2"/>
      <c r="N223" s="150"/>
      <c r="O223" s="7"/>
      <c r="P223" s="55"/>
      <c r="Q223" s="236"/>
      <c r="AA223" s="307"/>
      <c r="AB223" s="1305"/>
      <c r="AC223" s="1805"/>
      <c r="AD223" s="1296"/>
      <c r="AE223" s="167"/>
      <c r="AF223" s="172"/>
      <c r="AG223" s="172"/>
      <c r="AH223" s="1296"/>
      <c r="AI223" s="167"/>
      <c r="AJ223" s="172"/>
      <c r="AK223" s="172"/>
      <c r="AL223" s="172"/>
      <c r="AM223" s="172"/>
      <c r="AN223" s="167"/>
      <c r="AO223" s="166"/>
      <c r="AP223" s="235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</row>
    <row r="224" spans="2:56" ht="13.5" customHeight="1">
      <c r="C224" s="1542"/>
      <c r="D224" t="s">
        <v>500</v>
      </c>
      <c r="F224" s="89"/>
      <c r="G224" s="89"/>
      <c r="I224" s="160" t="s">
        <v>276</v>
      </c>
      <c r="N224" s="150"/>
      <c r="O224" s="11"/>
      <c r="P224" s="11"/>
      <c r="Q224" s="11"/>
      <c r="R224" s="57"/>
      <c r="S224" s="15"/>
      <c r="T224" s="234"/>
      <c r="U224" s="605" t="s">
        <v>501</v>
      </c>
      <c r="V224" s="1215"/>
      <c r="W224" s="12"/>
      <c r="X224" s="92">
        <v>0.45</v>
      </c>
      <c r="AA224" s="307"/>
      <c r="AB224" s="1301"/>
      <c r="AC224" s="370"/>
      <c r="AD224" s="1296"/>
      <c r="AE224" s="172"/>
      <c r="AF224" s="1296"/>
      <c r="AG224" s="172"/>
      <c r="AH224" s="1296"/>
      <c r="AI224" s="167"/>
      <c r="AJ224" s="172"/>
      <c r="AK224" s="172"/>
      <c r="AL224" s="172"/>
      <c r="AM224" s="172"/>
      <c r="AN224" s="167"/>
      <c r="AO224" s="166"/>
      <c r="AP224" s="235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</row>
    <row r="225" spans="2:56" ht="14.25" customHeight="1">
      <c r="B225" s="52" t="s">
        <v>549</v>
      </c>
      <c r="C225" s="1546"/>
      <c r="D225" s="91"/>
      <c r="F225" s="213" t="s">
        <v>219</v>
      </c>
      <c r="I225" s="92">
        <v>0.45</v>
      </c>
      <c r="K225" s="1566" t="s">
        <v>576</v>
      </c>
      <c r="N225" s="150"/>
      <c r="O225" s="52" t="s">
        <v>549</v>
      </c>
      <c r="U225" s="74"/>
      <c r="V225" s="160"/>
      <c r="W225" s="90"/>
      <c r="AA225" s="172"/>
      <c r="AB225" s="1296"/>
      <c r="AC225" s="172"/>
      <c r="AD225" s="1296"/>
      <c r="AE225" s="172"/>
      <c r="AF225" s="1296"/>
      <c r="AG225" s="172"/>
      <c r="AH225" s="1296"/>
      <c r="AI225" s="167"/>
      <c r="AJ225" s="172"/>
      <c r="AK225" s="172"/>
      <c r="AL225" s="172"/>
      <c r="AM225" s="172"/>
      <c r="AN225" s="167"/>
      <c r="AO225" s="166"/>
      <c r="AP225" s="235"/>
      <c r="AQ225" s="172"/>
      <c r="AR225" s="172"/>
      <c r="AS225" s="172"/>
      <c r="AT225" s="172"/>
      <c r="AU225" s="172"/>
      <c r="AV225" s="172"/>
      <c r="AW225" s="172"/>
      <c r="AX225" s="172"/>
      <c r="AY225" s="172"/>
      <c r="AZ225" s="172"/>
      <c r="BA225" s="172"/>
      <c r="BB225" s="172"/>
      <c r="BC225" s="172"/>
      <c r="BD225" s="172"/>
    </row>
    <row r="226" spans="2:56" ht="12.75" customHeight="1" thickBot="1">
      <c r="C226" s="1542"/>
      <c r="N226" s="150"/>
      <c r="O226" s="160" t="s">
        <v>455</v>
      </c>
      <c r="Q226" s="1216" t="s">
        <v>456</v>
      </c>
      <c r="T226" s="240"/>
      <c r="U226" s="213" t="s">
        <v>457</v>
      </c>
      <c r="W226" s="160" t="s">
        <v>575</v>
      </c>
      <c r="AA226" s="172"/>
      <c r="AB226" s="1296"/>
      <c r="AC226" s="172"/>
      <c r="AD226" s="1296"/>
      <c r="AE226" s="172"/>
      <c r="AF226" s="1296"/>
      <c r="AG226" s="172"/>
      <c r="AH226" s="1296"/>
      <c r="AI226" s="177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72"/>
      <c r="BB226" s="172"/>
      <c r="BC226" s="172"/>
      <c r="BD226" s="172"/>
    </row>
    <row r="227" spans="2:56" ht="15.75" customHeight="1">
      <c r="B227" s="35" t="s">
        <v>1</v>
      </c>
      <c r="C227" s="1550" t="s">
        <v>2</v>
      </c>
      <c r="D227" s="451" t="s">
        <v>3</v>
      </c>
      <c r="E227" s="102" t="s">
        <v>72</v>
      </c>
      <c r="F227" s="81"/>
      <c r="G227" s="81"/>
      <c r="H227" s="81"/>
      <c r="I227" s="81"/>
      <c r="J227" s="81"/>
      <c r="K227" s="81"/>
      <c r="L227" s="81"/>
      <c r="M227" s="64"/>
      <c r="N227" s="150"/>
      <c r="AA227" s="172"/>
      <c r="AB227" s="1296"/>
      <c r="AC227" s="172"/>
      <c r="AD227" s="1296"/>
      <c r="AE227" s="172"/>
      <c r="AF227" s="1296"/>
      <c r="AG227" s="172"/>
      <c r="AH227" s="1296"/>
      <c r="AI227" s="177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2"/>
      <c r="AT227" s="172"/>
      <c r="AU227" s="172"/>
      <c r="AV227" s="172"/>
      <c r="AW227" s="172"/>
      <c r="AX227" s="172"/>
      <c r="AY227" s="172"/>
      <c r="AZ227" s="172"/>
      <c r="BA227" s="172"/>
      <c r="BB227" s="172"/>
      <c r="BC227" s="172"/>
      <c r="BD227" s="172"/>
    </row>
    <row r="228" spans="2:56" ht="14.25" customHeight="1" thickBot="1">
      <c r="B228" s="494" t="s">
        <v>4</v>
      </c>
      <c r="C228" s="1551"/>
      <c r="D228" s="558" t="s">
        <v>73</v>
      </c>
      <c r="M228" s="84"/>
      <c r="N228" s="150"/>
      <c r="O228" s="1217" t="s">
        <v>458</v>
      </c>
      <c r="S228" s="603"/>
      <c r="T228" t="s">
        <v>472</v>
      </c>
      <c r="Y228" s="90"/>
      <c r="AA228" s="172"/>
      <c r="AB228" s="1296"/>
      <c r="AC228" s="172"/>
      <c r="AD228" s="1296"/>
      <c r="AE228" s="172"/>
      <c r="AF228" s="1296"/>
      <c r="AG228" s="172"/>
      <c r="AH228" s="1296"/>
      <c r="AI228" s="177"/>
      <c r="AJ228" s="228"/>
      <c r="AK228" s="172"/>
      <c r="AL228" s="172"/>
      <c r="AM228" s="172"/>
      <c r="AN228" s="172"/>
      <c r="AO228" s="172"/>
      <c r="AP228" s="172"/>
      <c r="AQ228" s="172"/>
      <c r="AR228" s="172"/>
      <c r="AS228" s="172"/>
      <c r="AT228" s="172"/>
      <c r="AU228" s="172"/>
      <c r="AV228" s="172"/>
      <c r="AW228" s="172"/>
      <c r="AX228" s="172"/>
      <c r="AY228" s="172"/>
      <c r="AZ228" s="172"/>
      <c r="BA228" s="172"/>
      <c r="BB228" s="172"/>
      <c r="BC228" s="172"/>
      <c r="BD228" s="172"/>
    </row>
    <row r="229" spans="2:56" ht="15" customHeight="1" thickBot="1">
      <c r="B229" s="559" t="s">
        <v>325</v>
      </c>
      <c r="C229" s="1545"/>
      <c r="D229" s="453"/>
      <c r="E229" s="747" t="s">
        <v>322</v>
      </c>
      <c r="F229" s="476"/>
      <c r="G229" s="59"/>
      <c r="H229" s="1447" t="s">
        <v>431</v>
      </c>
      <c r="I229" s="81"/>
      <c r="J229" s="64"/>
      <c r="K229" s="1153" t="s">
        <v>608</v>
      </c>
      <c r="L229" s="1171"/>
      <c r="M229" s="1172"/>
      <c r="N229" s="150"/>
      <c r="O229" s="7"/>
      <c r="P229" s="15"/>
      <c r="Q229" s="791"/>
      <c r="AA229" s="170"/>
      <c r="AB229" s="1297"/>
      <c r="AC229" s="235"/>
      <c r="AD229" s="1296"/>
      <c r="AE229" s="172"/>
      <c r="AF229" s="1296"/>
      <c r="AG229" s="172"/>
      <c r="AH229" s="1296"/>
      <c r="AI229" s="167"/>
      <c r="AJ229" s="228"/>
      <c r="AK229" s="172"/>
      <c r="AL229" s="172"/>
      <c r="AM229" s="172"/>
      <c r="AN229" s="172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  <c r="BD229" s="172"/>
    </row>
    <row r="230" spans="2:56" ht="13.5" customHeight="1" thickBot="1">
      <c r="B230" s="70"/>
      <c r="C230" s="1538" t="s">
        <v>194</v>
      </c>
      <c r="D230" s="216"/>
      <c r="E230" s="528" t="s">
        <v>120</v>
      </c>
      <c r="F230" s="117" t="s">
        <v>121</v>
      </c>
      <c r="G230" s="225" t="s">
        <v>122</v>
      </c>
      <c r="H230" s="479" t="s">
        <v>120</v>
      </c>
      <c r="I230" s="117" t="s">
        <v>121</v>
      </c>
      <c r="J230" s="225" t="s">
        <v>122</v>
      </c>
      <c r="K230" s="1154" t="s">
        <v>602</v>
      </c>
      <c r="L230" s="560"/>
      <c r="M230" s="710"/>
      <c r="N230" s="1801"/>
      <c r="AA230" s="167"/>
      <c r="AB230" s="1297"/>
      <c r="AC230" s="235"/>
      <c r="AD230" s="1296"/>
      <c r="AE230" s="172"/>
      <c r="AF230" s="1296"/>
      <c r="AG230" s="172"/>
      <c r="AH230" s="1296"/>
      <c r="AI230" s="172"/>
      <c r="AJ230" s="228"/>
      <c r="AK230" s="189"/>
      <c r="AL230" s="172"/>
      <c r="AM230" s="172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  <c r="BD230" s="172"/>
    </row>
    <row r="231" spans="2:56" ht="13.5" customHeight="1" thickBot="1">
      <c r="B231" s="1022" t="s">
        <v>237</v>
      </c>
      <c r="C231" s="1535" t="s">
        <v>322</v>
      </c>
      <c r="D231" s="1443">
        <v>250</v>
      </c>
      <c r="E231" s="1633" t="s">
        <v>618</v>
      </c>
      <c r="F231" s="211">
        <v>20</v>
      </c>
      <c r="G231" s="238">
        <v>20</v>
      </c>
      <c r="H231" s="121" t="s">
        <v>216</v>
      </c>
      <c r="I231" s="556">
        <v>84.2</v>
      </c>
      <c r="J231" s="227">
        <v>75</v>
      </c>
      <c r="K231" s="479" t="s">
        <v>120</v>
      </c>
      <c r="L231" s="117" t="s">
        <v>121</v>
      </c>
      <c r="M231" s="225" t="s">
        <v>122</v>
      </c>
      <c r="N231" s="150"/>
      <c r="AA231" s="172"/>
      <c r="AB231" s="1296"/>
      <c r="AC231" s="172"/>
      <c r="AD231" s="1296"/>
      <c r="AE231" s="172"/>
      <c r="AF231" s="1296"/>
      <c r="AG231" s="172"/>
      <c r="AH231" s="1296"/>
      <c r="AI231" s="167"/>
      <c r="AJ231" s="166"/>
      <c r="AK231" s="189"/>
      <c r="AL231" s="172"/>
      <c r="AM231" s="172"/>
      <c r="AN231" s="172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</row>
    <row r="232" spans="2:56" ht="12" customHeight="1">
      <c r="B232" s="1697" t="s">
        <v>261</v>
      </c>
      <c r="C232" s="486" t="s">
        <v>688</v>
      </c>
      <c r="D232" s="490">
        <v>60</v>
      </c>
      <c r="E232" s="429" t="s">
        <v>282</v>
      </c>
      <c r="F232" s="474">
        <v>12</v>
      </c>
      <c r="G232" s="473">
        <v>10</v>
      </c>
      <c r="H232" s="317" t="s">
        <v>254</v>
      </c>
      <c r="I232" s="426">
        <v>5.9</v>
      </c>
      <c r="J232" s="439">
        <v>5</v>
      </c>
      <c r="K232" s="449" t="s">
        <v>609</v>
      </c>
      <c r="L232" s="426">
        <v>20</v>
      </c>
      <c r="M232" s="427">
        <v>20</v>
      </c>
      <c r="N232" s="150"/>
      <c r="AA232" s="172"/>
      <c r="AB232" s="1296"/>
      <c r="AC232" s="172"/>
      <c r="AD232" s="1296"/>
      <c r="AE232" s="172"/>
      <c r="AF232" s="1296"/>
      <c r="AG232" s="172"/>
      <c r="AH232" s="1296"/>
      <c r="AI232" s="167"/>
      <c r="AJ232" s="180"/>
      <c r="AK232" s="189"/>
      <c r="AL232" s="172"/>
      <c r="AM232" s="172"/>
      <c r="AN232" s="172"/>
      <c r="AO232" s="172"/>
      <c r="AP232" s="172"/>
      <c r="AQ232" s="172"/>
      <c r="AR232" s="172"/>
      <c r="AS232" s="172"/>
      <c r="AT232" s="172"/>
      <c r="AU232" s="172"/>
      <c r="AV232" s="172"/>
      <c r="AW232" s="172"/>
      <c r="AX232" s="172"/>
      <c r="AY232" s="172"/>
      <c r="AZ232" s="172"/>
      <c r="BA232" s="172"/>
      <c r="BB232" s="172"/>
      <c r="BC232" s="172"/>
      <c r="BD232" s="172"/>
    </row>
    <row r="233" spans="2:56" ht="15" customHeight="1">
      <c r="B233" s="281"/>
      <c r="C233" s="1023" t="s">
        <v>659</v>
      </c>
      <c r="D233" s="570"/>
      <c r="E233" s="429" t="s">
        <v>91</v>
      </c>
      <c r="F233" s="474">
        <v>5</v>
      </c>
      <c r="G233" s="473">
        <v>5</v>
      </c>
      <c r="H233" s="429" t="s">
        <v>226</v>
      </c>
      <c r="I233" s="557">
        <v>11.46</v>
      </c>
      <c r="J233" s="445">
        <v>11</v>
      </c>
      <c r="K233" s="543" t="s">
        <v>62</v>
      </c>
      <c r="L233" s="464">
        <v>10</v>
      </c>
      <c r="M233" s="505">
        <v>10</v>
      </c>
      <c r="N233" s="150"/>
      <c r="O233" s="7"/>
      <c r="P233" s="15"/>
      <c r="Q233" s="791"/>
      <c r="AA233" s="981"/>
      <c r="AB233" s="1296"/>
      <c r="AC233" s="172"/>
      <c r="AD233" s="1296"/>
      <c r="AE233" s="167"/>
      <c r="AF233" s="1297"/>
      <c r="AG233" s="167"/>
      <c r="AH233" s="1297"/>
      <c r="AI233" s="167"/>
      <c r="AJ233" s="180"/>
      <c r="AK233" s="189"/>
      <c r="AL233" s="172"/>
      <c r="AM233" s="172"/>
      <c r="AN233" s="172"/>
      <c r="AO233" s="172"/>
      <c r="AP233" s="172"/>
      <c r="AQ233" s="172"/>
      <c r="AR233" s="172"/>
      <c r="AS233" s="172"/>
      <c r="AT233" s="172"/>
      <c r="AU233" s="172"/>
      <c r="AV233" s="172"/>
      <c r="AW233" s="172"/>
      <c r="AX233" s="172"/>
      <c r="AY233" s="172"/>
      <c r="AZ233" s="172"/>
      <c r="BA233" s="172"/>
      <c r="BB233" s="172"/>
      <c r="BC233" s="172"/>
      <c r="BD233" s="172"/>
    </row>
    <row r="234" spans="2:56" ht="15.75" thickBot="1">
      <c r="B234" s="1465" t="s">
        <v>425</v>
      </c>
      <c r="C234" s="533" t="s">
        <v>689</v>
      </c>
      <c r="D234" s="740">
        <v>185</v>
      </c>
      <c r="E234" s="468" t="s">
        <v>92</v>
      </c>
      <c r="F234" s="466">
        <v>1.5</v>
      </c>
      <c r="G234" s="1488">
        <v>1.5</v>
      </c>
      <c r="H234" s="429" t="s">
        <v>284</v>
      </c>
      <c r="I234" s="469" t="s">
        <v>619</v>
      </c>
      <c r="J234" s="445">
        <v>114.8</v>
      </c>
      <c r="K234" s="442" t="s">
        <v>212</v>
      </c>
      <c r="L234" s="426">
        <v>0.2</v>
      </c>
      <c r="M234" s="427">
        <v>0.2</v>
      </c>
      <c r="N234" s="1802"/>
      <c r="O234" s="76"/>
      <c r="P234" s="90"/>
      <c r="Q234" s="620"/>
      <c r="AA234" s="343"/>
      <c r="AB234" s="1296"/>
      <c r="AC234" s="172"/>
      <c r="AD234" s="1067"/>
      <c r="AE234" s="359"/>
      <c r="AF234" s="1296"/>
      <c r="AG234" s="159"/>
      <c r="AH234" s="1296"/>
      <c r="AI234" s="167"/>
      <c r="AJ234" s="180"/>
      <c r="AK234" s="189"/>
      <c r="AL234" s="172"/>
      <c r="AM234" s="172"/>
      <c r="AN234" s="172"/>
      <c r="AO234" s="172"/>
      <c r="AP234" s="172"/>
      <c r="AQ234" s="172"/>
      <c r="AR234" s="172"/>
      <c r="AS234" s="172"/>
      <c r="AT234" s="172"/>
      <c r="AU234" s="172"/>
      <c r="AV234" s="172"/>
      <c r="AW234" s="172"/>
      <c r="AX234" s="172"/>
      <c r="AY234" s="172"/>
      <c r="AZ234" s="172"/>
      <c r="BA234" s="172"/>
      <c r="BB234" s="172"/>
      <c r="BC234" s="172"/>
      <c r="BD234" s="172"/>
    </row>
    <row r="235" spans="2:56" ht="16.5" thickBot="1">
      <c r="B235" s="421" t="s">
        <v>600</v>
      </c>
      <c r="C235" s="533" t="s">
        <v>601</v>
      </c>
      <c r="D235" s="549">
        <v>200</v>
      </c>
      <c r="E235" s="468" t="s">
        <v>283</v>
      </c>
      <c r="F235" s="466">
        <v>0.01</v>
      </c>
      <c r="G235" s="1488">
        <v>0.01</v>
      </c>
      <c r="H235" s="431" t="s">
        <v>89</v>
      </c>
      <c r="I235" s="464">
        <v>36</v>
      </c>
      <c r="J235" s="541">
        <v>36</v>
      </c>
      <c r="K235" s="442" t="s">
        <v>90</v>
      </c>
      <c r="L235" s="426">
        <v>200</v>
      </c>
      <c r="M235" s="427">
        <v>200</v>
      </c>
      <c r="N235" s="150"/>
      <c r="O235" s="559" t="s">
        <v>325</v>
      </c>
      <c r="P235" s="1219"/>
      <c r="Q235" s="1219"/>
      <c r="R235" s="456"/>
      <c r="S235" s="48"/>
      <c r="T235" s="48"/>
      <c r="U235" s="48"/>
      <c r="V235" s="48"/>
      <c r="W235" s="48"/>
      <c r="X235" s="48"/>
      <c r="Y235" s="59"/>
      <c r="AA235" s="177"/>
      <c r="AB235" s="1299"/>
      <c r="AC235" s="199"/>
      <c r="AD235" s="172"/>
      <c r="AE235" s="199"/>
      <c r="AF235" s="1296"/>
      <c r="AG235" s="170"/>
      <c r="AH235" s="1296"/>
      <c r="AI235" s="167"/>
      <c r="AJ235" s="313"/>
      <c r="AK235" s="189"/>
      <c r="AL235" s="172"/>
      <c r="AM235" s="172"/>
      <c r="AN235" s="172"/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/>
      <c r="BA235" s="172"/>
      <c r="BB235" s="172"/>
      <c r="BC235" s="172"/>
      <c r="BD235" s="172"/>
    </row>
    <row r="236" spans="2:56" ht="15.75" thickBot="1">
      <c r="B236" s="281"/>
      <c r="C236" s="279" t="s">
        <v>602</v>
      </c>
      <c r="D236" s="18"/>
      <c r="E236" s="431" t="s">
        <v>90</v>
      </c>
      <c r="F236" s="464">
        <v>237.5</v>
      </c>
      <c r="G236" s="465">
        <v>237.5</v>
      </c>
      <c r="H236" s="431" t="s">
        <v>65</v>
      </c>
      <c r="I236" s="464">
        <v>0.7</v>
      </c>
      <c r="J236" s="541">
        <v>0.7</v>
      </c>
      <c r="K236" s="527" t="s">
        <v>57</v>
      </c>
      <c r="L236" s="476"/>
      <c r="M236" s="59"/>
      <c r="N236" s="150"/>
      <c r="O236" s="1220" t="s">
        <v>120</v>
      </c>
      <c r="P236" s="1249" t="s">
        <v>121</v>
      </c>
      <c r="Q236" s="1250" t="s">
        <v>122</v>
      </c>
      <c r="R236" s="81"/>
      <c r="S236" s="696" t="s">
        <v>120</v>
      </c>
      <c r="T236" s="696" t="s">
        <v>121</v>
      </c>
      <c r="U236" s="1223" t="s">
        <v>122</v>
      </c>
      <c r="V236" s="81"/>
      <c r="W236" s="696" t="s">
        <v>120</v>
      </c>
      <c r="X236" s="696" t="s">
        <v>121</v>
      </c>
      <c r="Y236" s="1223" t="s">
        <v>122</v>
      </c>
      <c r="AA236" s="177"/>
      <c r="AB236" s="1296"/>
      <c r="AC236" s="199"/>
      <c r="AD236" s="172"/>
      <c r="AE236" s="199"/>
      <c r="AF236" s="1296"/>
      <c r="AG236" s="170"/>
      <c r="AH236" s="1296"/>
      <c r="AI236" s="167"/>
      <c r="AJ236" s="340"/>
      <c r="AK236" s="581"/>
      <c r="AL236" s="340"/>
      <c r="AM236" s="581"/>
      <c r="AN236" s="172"/>
      <c r="AO236" s="170"/>
      <c r="AP236" s="335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  <c r="BC236" s="172"/>
      <c r="BD236" s="172"/>
    </row>
    <row r="237" spans="2:56" ht="15.75" thickBot="1">
      <c r="B237" s="383" t="s">
        <v>9</v>
      </c>
      <c r="C237" s="331" t="s">
        <v>10</v>
      </c>
      <c r="D237" s="488">
        <v>60</v>
      </c>
      <c r="E237" s="876" t="s">
        <v>433</v>
      </c>
      <c r="F237" s="426">
        <v>7.0679999999999996</v>
      </c>
      <c r="G237" s="473">
        <v>6</v>
      </c>
      <c r="H237" s="1738" t="s">
        <v>91</v>
      </c>
      <c r="I237" s="518">
        <v>5.21</v>
      </c>
      <c r="J237" s="541">
        <v>5.21</v>
      </c>
      <c r="K237" s="479" t="s">
        <v>120</v>
      </c>
      <c r="L237" s="117" t="s">
        <v>121</v>
      </c>
      <c r="M237" s="686" t="s">
        <v>122</v>
      </c>
      <c r="N237" s="150"/>
      <c r="O237" s="1413" t="s">
        <v>210</v>
      </c>
      <c r="P237" s="1414">
        <f>D238</f>
        <v>60</v>
      </c>
      <c r="Q237" s="1315">
        <f>D238</f>
        <v>60</v>
      </c>
      <c r="S237" s="1330" t="s">
        <v>332</v>
      </c>
      <c r="T237" s="1334">
        <f>X247</f>
        <v>2.87</v>
      </c>
      <c r="U237" s="1306">
        <f>J234</f>
        <v>114.8</v>
      </c>
      <c r="W237" s="1262" t="s">
        <v>460</v>
      </c>
      <c r="X237" s="164"/>
      <c r="Y237" s="165"/>
      <c r="AA237" s="360"/>
      <c r="AB237" s="1299"/>
      <c r="AC237" s="199"/>
      <c r="AD237" s="1296"/>
      <c r="AE237" s="199"/>
      <c r="AF237" s="172"/>
      <c r="AG237" s="170"/>
      <c r="AH237" s="1296"/>
      <c r="AI237" s="167"/>
      <c r="AJ237" s="175"/>
      <c r="AK237" s="582"/>
      <c r="AL237" s="953"/>
      <c r="AM237" s="954"/>
      <c r="AN237" s="172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  <c r="BC237" s="172"/>
      <c r="BD237" s="172"/>
    </row>
    <row r="238" spans="2:56" ht="15.75" thickBot="1">
      <c r="B238" s="383" t="s">
        <v>9</v>
      </c>
      <c r="C238" s="331" t="s">
        <v>311</v>
      </c>
      <c r="D238" s="488">
        <v>60</v>
      </c>
      <c r="E238" s="73"/>
      <c r="F238" s="11"/>
      <c r="G238" s="11"/>
      <c r="H238" s="1739"/>
      <c r="I238" s="315"/>
      <c r="J238" s="277"/>
      <c r="K238" s="1737" t="s">
        <v>243</v>
      </c>
      <c r="L238" s="1164">
        <v>70.8</v>
      </c>
      <c r="M238" s="1146">
        <v>60</v>
      </c>
      <c r="N238" s="150"/>
      <c r="O238" s="403" t="s">
        <v>209</v>
      </c>
      <c r="P238" s="1253">
        <f>D237+D242</f>
        <v>90</v>
      </c>
      <c r="Q238" s="1416">
        <f>D237+D242</f>
        <v>90</v>
      </c>
      <c r="S238" s="403" t="s">
        <v>62</v>
      </c>
      <c r="T238" s="1253">
        <f>L243+L233</f>
        <v>19.100000000000001</v>
      </c>
      <c r="U238" s="1311">
        <f>M233+M243</f>
        <v>19.100000000000001</v>
      </c>
      <c r="W238" s="1234" t="s">
        <v>95</v>
      </c>
      <c r="X238" s="1253">
        <f>F232</f>
        <v>12</v>
      </c>
      <c r="Y238" s="1428">
        <f>G232</f>
        <v>10</v>
      </c>
      <c r="AA238" s="360"/>
      <c r="AB238" s="1302"/>
      <c r="AC238" s="199"/>
      <c r="AD238" s="1296"/>
      <c r="AE238" s="199"/>
      <c r="AF238" s="1296"/>
      <c r="AG238" s="167"/>
      <c r="AH238" s="1296"/>
      <c r="AI238" s="167"/>
      <c r="AJ238" s="166"/>
      <c r="AK238" s="235"/>
      <c r="AL238" s="298"/>
      <c r="AM238" s="954"/>
      <c r="AN238" s="172"/>
      <c r="AO238" s="172"/>
      <c r="AP238" s="172"/>
      <c r="AQ238" s="172"/>
      <c r="AR238" s="172"/>
      <c r="AS238" s="186"/>
      <c r="AT238" s="167"/>
      <c r="AU238" s="166"/>
      <c r="AV238" s="172"/>
      <c r="AW238" s="172"/>
      <c r="AX238" s="172"/>
      <c r="AY238" s="172"/>
      <c r="AZ238" s="172"/>
      <c r="BA238" s="172"/>
      <c r="BB238" s="172"/>
      <c r="BC238" s="172"/>
      <c r="BD238" s="172"/>
    </row>
    <row r="239" spans="2:56" ht="15.75" thickBot="1">
      <c r="B239" s="70"/>
      <c r="C239" s="1629" t="s">
        <v>195</v>
      </c>
      <c r="D239" s="216"/>
      <c r="E239" s="67"/>
      <c r="F239" s="38"/>
      <c r="G239" s="38"/>
      <c r="H239" s="1690"/>
      <c r="I239" s="1609"/>
      <c r="J239" s="1610"/>
      <c r="K239" s="219" t="s">
        <v>156</v>
      </c>
      <c r="L239" s="194"/>
      <c r="M239" s="178"/>
      <c r="N239" s="150"/>
      <c r="O239" s="93" t="s">
        <v>656</v>
      </c>
      <c r="P239" s="1253">
        <f>F231</f>
        <v>20</v>
      </c>
      <c r="Q239" s="1294">
        <f>G231</f>
        <v>20</v>
      </c>
      <c r="S239" s="403" t="s">
        <v>213</v>
      </c>
      <c r="T239" s="1253">
        <f>L241</f>
        <v>3.6</v>
      </c>
      <c r="U239" s="1313">
        <f>M241</f>
        <v>3.6</v>
      </c>
      <c r="W239" s="1234" t="s">
        <v>206</v>
      </c>
      <c r="X239" s="1253">
        <f>I232+L238</f>
        <v>76.7</v>
      </c>
      <c r="Y239" s="1430">
        <f>J232+M238</f>
        <v>65</v>
      </c>
      <c r="AA239" s="177"/>
      <c r="AB239" s="1299"/>
      <c r="AC239" s="199"/>
      <c r="AD239" s="172"/>
      <c r="AE239" s="199"/>
      <c r="AF239" s="172"/>
      <c r="AG239" s="167"/>
      <c r="AH239" s="1296"/>
      <c r="AI239" s="167"/>
      <c r="AJ239" s="166"/>
      <c r="AK239" s="235"/>
      <c r="AL239" s="298"/>
      <c r="AM239" s="954"/>
      <c r="AN239" s="172"/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/>
      <c r="BA239" s="172"/>
      <c r="BB239" s="172"/>
      <c r="BC239" s="172"/>
      <c r="BD239" s="172"/>
    </row>
    <row r="240" spans="2:56" ht="15.75" thickBot="1">
      <c r="B240" s="660" t="s">
        <v>157</v>
      </c>
      <c r="C240" s="446" t="s">
        <v>156</v>
      </c>
      <c r="D240" s="405">
        <v>200</v>
      </c>
      <c r="E240" s="678" t="s">
        <v>661</v>
      </c>
      <c r="F240" s="48"/>
      <c r="G240" s="59"/>
      <c r="H240" s="676" t="s">
        <v>344</v>
      </c>
      <c r="I240" s="38"/>
      <c r="J240" s="869"/>
      <c r="K240" s="686" t="s">
        <v>120</v>
      </c>
      <c r="L240" s="117" t="s">
        <v>121</v>
      </c>
      <c r="M240" s="225" t="s">
        <v>122</v>
      </c>
      <c r="N240" s="180"/>
      <c r="O240" s="403" t="s">
        <v>211</v>
      </c>
      <c r="P240" s="1266">
        <f>X240</f>
        <v>88.7</v>
      </c>
      <c r="Q240" s="1326">
        <f>Y240</f>
        <v>75</v>
      </c>
      <c r="S240" s="403" t="s">
        <v>65</v>
      </c>
      <c r="T240" s="1253">
        <f>F234+I236</f>
        <v>2.2000000000000002</v>
      </c>
      <c r="U240" s="1313">
        <f>J236+G234</f>
        <v>2.2000000000000002</v>
      </c>
      <c r="W240" s="1239" t="s">
        <v>462</v>
      </c>
      <c r="X240" s="1255">
        <f>SUM(X238:X239)</f>
        <v>88.7</v>
      </c>
      <c r="Y240" s="1736">
        <f>SUM(Y238:Y239)</f>
        <v>75</v>
      </c>
      <c r="AA240" s="360"/>
      <c r="AB240" s="1299"/>
      <c r="AC240" s="167"/>
      <c r="AD240" s="1321"/>
      <c r="AE240" s="199"/>
      <c r="AF240" s="1296"/>
      <c r="AG240" s="167"/>
      <c r="AH240" s="1296"/>
      <c r="AI240" s="167"/>
      <c r="AJ240" s="166"/>
      <c r="AK240" s="228"/>
      <c r="AL240" s="298"/>
      <c r="AM240" s="954"/>
      <c r="AN240" s="172"/>
      <c r="AO240" s="172"/>
      <c r="AP240" s="172"/>
      <c r="AQ240" s="172"/>
      <c r="AR240" s="172"/>
      <c r="AS240" s="167"/>
      <c r="AT240" s="353"/>
      <c r="AU240" s="229"/>
      <c r="AV240" s="172"/>
      <c r="AW240" s="172"/>
      <c r="AX240" s="172"/>
      <c r="AY240" s="172"/>
      <c r="AZ240" s="172"/>
      <c r="BA240" s="172"/>
      <c r="BB240" s="172"/>
      <c r="BC240" s="172"/>
      <c r="BD240" s="172"/>
    </row>
    <row r="241" spans="2:56" ht="15.75" thickBot="1">
      <c r="B241" s="1043" t="s">
        <v>345</v>
      </c>
      <c r="C241" s="446" t="s">
        <v>346</v>
      </c>
      <c r="D241" s="1006">
        <v>20</v>
      </c>
      <c r="E241" s="457" t="s">
        <v>120</v>
      </c>
      <c r="F241" s="117" t="s">
        <v>121</v>
      </c>
      <c r="G241" s="225" t="s">
        <v>122</v>
      </c>
      <c r="H241" s="435" t="s">
        <v>120</v>
      </c>
      <c r="I241" s="436" t="s">
        <v>121</v>
      </c>
      <c r="J241" s="437" t="s">
        <v>122</v>
      </c>
      <c r="K241" s="212" t="s">
        <v>156</v>
      </c>
      <c r="L241" s="217">
        <v>3.6</v>
      </c>
      <c r="M241" s="220">
        <v>3.6</v>
      </c>
      <c r="N241" s="150"/>
      <c r="O241" s="1229" t="s">
        <v>495</v>
      </c>
      <c r="P241" s="1254">
        <f>F242</f>
        <v>120</v>
      </c>
      <c r="Q241" s="1304">
        <f>G242</f>
        <v>120</v>
      </c>
      <c r="S241" s="1236" t="s">
        <v>286</v>
      </c>
      <c r="T241" s="1253">
        <f>T242+T243</f>
        <v>0.21000000000000002</v>
      </c>
      <c r="U241" s="1313">
        <f>U242+AF252+U243</f>
        <v>0.21000000000000002</v>
      </c>
      <c r="AA241" s="360"/>
      <c r="AB241" s="1299"/>
      <c r="AC241" s="199"/>
      <c r="AD241" s="172"/>
      <c r="AE241" s="199"/>
      <c r="AF241" s="172"/>
      <c r="AG241" s="167"/>
      <c r="AH241" s="1296"/>
      <c r="AI241" s="167"/>
      <c r="AJ241" s="166"/>
      <c r="AK241" s="228"/>
      <c r="AL241" s="298"/>
      <c r="AM241" s="954"/>
      <c r="AN241" s="172"/>
      <c r="AO241" s="172"/>
      <c r="AP241" s="172"/>
      <c r="AQ241" s="171"/>
      <c r="AR241" s="172"/>
      <c r="AS241" s="172"/>
      <c r="AT241" s="172"/>
      <c r="AU241" s="229"/>
      <c r="AV241" s="172"/>
      <c r="AW241" s="172"/>
      <c r="AX241" s="172"/>
      <c r="AY241" s="172"/>
      <c r="AZ241" s="172"/>
      <c r="BA241" s="172"/>
      <c r="BB241" s="172"/>
      <c r="BC241" s="172"/>
      <c r="BD241" s="172"/>
    </row>
    <row r="242" spans="2:56">
      <c r="B242" s="717" t="s">
        <v>9</v>
      </c>
      <c r="C242" s="446" t="s">
        <v>10</v>
      </c>
      <c r="D242" s="642">
        <v>30</v>
      </c>
      <c r="E242" s="787" t="s">
        <v>662</v>
      </c>
      <c r="F242" s="1719">
        <v>120</v>
      </c>
      <c r="G242" s="1701">
        <v>120</v>
      </c>
      <c r="H242" s="210" t="s">
        <v>226</v>
      </c>
      <c r="I242" s="217">
        <v>20.83</v>
      </c>
      <c r="J242" s="220">
        <v>20</v>
      </c>
      <c r="K242" s="1632" t="s">
        <v>71</v>
      </c>
      <c r="L242" s="396">
        <v>200</v>
      </c>
      <c r="M242" s="398">
        <v>200</v>
      </c>
      <c r="N242" s="150"/>
      <c r="O242" s="567" t="s">
        <v>144</v>
      </c>
      <c r="P242" s="1254">
        <f>L232</f>
        <v>20</v>
      </c>
      <c r="Q242" s="1294">
        <f>M232</f>
        <v>20</v>
      </c>
      <c r="S242" s="1149" t="s">
        <v>283</v>
      </c>
      <c r="T242" s="1150">
        <f>F235</f>
        <v>0.01</v>
      </c>
      <c r="U242" s="1360">
        <f>G235</f>
        <v>0.01</v>
      </c>
      <c r="W242" s="407" t="s">
        <v>90</v>
      </c>
      <c r="X242" s="1285">
        <f>F236+L244+L235</f>
        <v>457.5</v>
      </c>
      <c r="Y242" s="1304">
        <f>G236+M244+L235</f>
        <v>457.5</v>
      </c>
      <c r="AA242" s="360"/>
      <c r="AB242" s="1299"/>
      <c r="AC242" s="199"/>
      <c r="AD242" s="172"/>
      <c r="AE242" s="199"/>
      <c r="AF242" s="172"/>
      <c r="AG242" s="167"/>
      <c r="AH242" s="1296"/>
      <c r="AI242" s="170"/>
      <c r="AJ242" s="171"/>
      <c r="AK242" s="209"/>
      <c r="AL242" s="298"/>
      <c r="AM242" s="954"/>
      <c r="AN242" s="172"/>
      <c r="AO242" s="172"/>
      <c r="AP242" s="172"/>
      <c r="AQ242" s="166"/>
      <c r="AR242" s="172"/>
      <c r="AS242" s="172"/>
      <c r="AT242" s="172"/>
      <c r="AU242" s="229"/>
      <c r="AV242" s="172"/>
      <c r="AW242" s="172"/>
      <c r="AX242" s="172"/>
      <c r="AY242" s="172"/>
      <c r="AZ242" s="172"/>
      <c r="BA242" s="172"/>
      <c r="BB242" s="172"/>
      <c r="BC242" s="172"/>
      <c r="BD242" s="172"/>
    </row>
    <row r="243" spans="2:56">
      <c r="B243" s="789" t="s">
        <v>11</v>
      </c>
      <c r="C243" s="407" t="s">
        <v>690</v>
      </c>
      <c r="D243" s="642">
        <v>120</v>
      </c>
      <c r="E243" s="314"/>
      <c r="F243" s="315"/>
      <c r="G243" s="277"/>
      <c r="H243" s="73"/>
      <c r="I243" s="11"/>
      <c r="J243" s="84"/>
      <c r="K243" s="331" t="s">
        <v>62</v>
      </c>
      <c r="L243" s="283">
        <v>9.1</v>
      </c>
      <c r="M243" s="284">
        <v>9.1</v>
      </c>
      <c r="N243" s="1800"/>
      <c r="O243" s="403" t="s">
        <v>515</v>
      </c>
      <c r="P243" s="1266">
        <f>T250</f>
        <v>91.268000000000001</v>
      </c>
      <c r="Q243" s="1320">
        <f>J231+G237</f>
        <v>81</v>
      </c>
      <c r="S243" s="1593" t="s">
        <v>212</v>
      </c>
      <c r="T243" s="1150">
        <f>L234</f>
        <v>0.2</v>
      </c>
      <c r="U243" s="1360">
        <f>M234</f>
        <v>0.2</v>
      </c>
      <c r="AA243" s="360"/>
      <c r="AB243" s="172"/>
      <c r="AC243" s="353"/>
      <c r="AD243" s="172"/>
      <c r="AE243" s="199"/>
      <c r="AF243" s="1296"/>
      <c r="AG243" s="167"/>
      <c r="AH243" s="1296"/>
      <c r="AI243" s="173"/>
      <c r="AJ243" s="166"/>
      <c r="AK243" s="235"/>
      <c r="AL243" s="298"/>
      <c r="AM243" s="954"/>
      <c r="AN243" s="172"/>
      <c r="AO243" s="172"/>
      <c r="AP243" s="172"/>
      <c r="AQ243" s="171"/>
      <c r="AR243" s="172"/>
      <c r="AS243" s="172"/>
      <c r="AT243" s="172"/>
      <c r="AU243" s="229"/>
      <c r="AV243" s="172"/>
      <c r="AW243" s="172"/>
      <c r="AX243" s="172"/>
      <c r="AY243" s="172"/>
      <c r="AZ243" s="172"/>
      <c r="BA243" s="172"/>
      <c r="BB243" s="172"/>
      <c r="BC243" s="172"/>
      <c r="BD243" s="172"/>
    </row>
    <row r="244" spans="2:56" ht="15.75" thickBot="1">
      <c r="B244" s="67"/>
      <c r="C244" s="1634"/>
      <c r="D244" s="87"/>
      <c r="E244" s="67"/>
      <c r="F244" s="38"/>
      <c r="G244" s="38"/>
      <c r="H244" s="67"/>
      <c r="I244" s="38"/>
      <c r="J244" s="87"/>
      <c r="K244" s="668" t="s">
        <v>90</v>
      </c>
      <c r="L244" s="345">
        <v>20</v>
      </c>
      <c r="M244" s="320">
        <v>20</v>
      </c>
      <c r="N244" s="150"/>
      <c r="O244" s="403" t="s">
        <v>71</v>
      </c>
      <c r="P244" s="1254">
        <f>I235+L242</f>
        <v>236</v>
      </c>
      <c r="Q244" s="1359">
        <f>J235+M242</f>
        <v>236</v>
      </c>
      <c r="W244" s="1355" t="s">
        <v>483</v>
      </c>
      <c r="X244" s="1150" t="s">
        <v>484</v>
      </c>
      <c r="Y244" s="1417" t="s">
        <v>485</v>
      </c>
      <c r="AA244" s="360"/>
      <c r="AB244" s="1299"/>
      <c r="AC244" s="199"/>
      <c r="AD244" s="1296"/>
      <c r="AE244" s="199"/>
      <c r="AF244" s="1296"/>
      <c r="AG244" s="167"/>
      <c r="AH244" s="1296"/>
      <c r="AI244" s="167"/>
      <c r="AJ244" s="166"/>
      <c r="AK244" s="235"/>
      <c r="AL244" s="298"/>
      <c r="AM244" s="954"/>
      <c r="AN244" s="172"/>
      <c r="AO244" s="172"/>
      <c r="AP244" s="172"/>
      <c r="AQ244" s="166"/>
      <c r="AR244" s="172"/>
      <c r="AS244" s="172"/>
      <c r="AT244" s="172"/>
      <c r="AU244" s="189"/>
      <c r="AV244" s="172"/>
      <c r="AW244" s="172"/>
      <c r="AX244" s="172"/>
      <c r="AY244" s="172"/>
      <c r="AZ244" s="172"/>
      <c r="BA244" s="172"/>
      <c r="BB244" s="172"/>
      <c r="BC244" s="172"/>
      <c r="BD244" s="172"/>
    </row>
    <row r="245" spans="2:56" ht="15.75">
      <c r="N245" s="150"/>
      <c r="O245" s="407" t="s">
        <v>226</v>
      </c>
      <c r="P245" s="1254">
        <f>I233+I242</f>
        <v>32.29</v>
      </c>
      <c r="Q245" s="1304">
        <f>J233+J242</f>
        <v>31</v>
      </c>
      <c r="W245" s="389" t="s">
        <v>486</v>
      </c>
      <c r="X245" s="1341">
        <f>Y245/1000/0.04</f>
        <v>0</v>
      </c>
      <c r="Y245" s="1418"/>
      <c r="AA245" s="360"/>
      <c r="AB245" s="1297"/>
      <c r="AC245" s="350"/>
      <c r="AD245" s="1296"/>
      <c r="AE245" s="199"/>
      <c r="AF245" s="1296"/>
      <c r="AG245" s="167"/>
      <c r="AH245" s="1296"/>
      <c r="AI245" s="170"/>
      <c r="AJ245" s="313"/>
      <c r="AK245" s="957"/>
      <c r="AL245" s="958"/>
      <c r="AM245" s="954"/>
      <c r="AN245" s="172"/>
      <c r="AO245" s="172"/>
      <c r="AP245" s="172"/>
      <c r="AQ245" s="172"/>
      <c r="AR245" s="172"/>
      <c r="AS245" s="167"/>
      <c r="AT245" s="353"/>
      <c r="AU245" s="229"/>
      <c r="AV245" s="172"/>
      <c r="AW245" s="172"/>
      <c r="AX245" s="172"/>
      <c r="AY245" s="172"/>
      <c r="AZ245" s="172"/>
      <c r="BA245" s="172"/>
      <c r="BB245" s="172"/>
      <c r="BC245" s="172"/>
      <c r="BD245" s="172"/>
    </row>
    <row r="246" spans="2:56" ht="15.75">
      <c r="K246" s="11"/>
      <c r="L246" s="11"/>
      <c r="M246" s="11"/>
      <c r="N246" s="150"/>
      <c r="O246" s="403" t="s">
        <v>91</v>
      </c>
      <c r="P246" s="1253">
        <f>F233+I237</f>
        <v>10.210000000000001</v>
      </c>
      <c r="Q246" s="1304">
        <f>J237+G233</f>
        <v>10.210000000000001</v>
      </c>
      <c r="R246" s="11"/>
      <c r="V246" s="11"/>
      <c r="W246" s="389" t="s">
        <v>513</v>
      </c>
      <c r="X246" s="1341">
        <f>Y246/1000/0.04</f>
        <v>2.87</v>
      </c>
      <c r="Y246" s="1418">
        <f>J234</f>
        <v>114.8</v>
      </c>
      <c r="AA246" s="360"/>
      <c r="AB246" s="172"/>
      <c r="AC246" s="199"/>
      <c r="AD246" s="172"/>
      <c r="AE246" s="199"/>
      <c r="AF246" s="172"/>
      <c r="AG246" s="202"/>
      <c r="AH246" s="1296"/>
      <c r="AI246" s="170"/>
      <c r="AJ246" s="313"/>
      <c r="AK246" s="957"/>
      <c r="AL246" s="298"/>
      <c r="AM246" s="954"/>
      <c r="AN246" s="172"/>
      <c r="AO246" s="172"/>
      <c r="AP246" s="172"/>
      <c r="AQ246" s="172"/>
      <c r="AR246" s="172"/>
      <c r="AS246" s="167"/>
      <c r="AT246" s="180"/>
      <c r="AU246" s="232"/>
      <c r="AV246" s="172"/>
      <c r="AW246" s="172"/>
      <c r="AX246" s="172"/>
      <c r="AY246" s="172"/>
      <c r="AZ246" s="172"/>
      <c r="BA246" s="172"/>
      <c r="BB246" s="172"/>
      <c r="BC246" s="172"/>
      <c r="BD246" s="172"/>
    </row>
    <row r="247" spans="2:56" ht="15.75">
      <c r="N247" s="150"/>
      <c r="O247" s="256"/>
      <c r="P247" s="237"/>
      <c r="Q247" s="1482"/>
      <c r="S247" s="1419" t="s">
        <v>511</v>
      </c>
      <c r="T247" s="1420" t="s">
        <v>121</v>
      </c>
      <c r="U247" s="1421" t="s">
        <v>122</v>
      </c>
      <c r="V247" s="11"/>
      <c r="W247" s="1150" t="s">
        <v>487</v>
      </c>
      <c r="X247" s="1427">
        <f>SUM(X245:X246)</f>
        <v>2.87</v>
      </c>
      <c r="Y247" s="1269">
        <f>SUM(Y245:Y246)</f>
        <v>114.8</v>
      </c>
      <c r="AA247" s="360"/>
      <c r="AB247" s="1297"/>
      <c r="AC247" s="199"/>
      <c r="AD247" s="1296"/>
      <c r="AE247" s="199"/>
      <c r="AF247" s="1296"/>
      <c r="AG247" s="172"/>
      <c r="AH247" s="1296"/>
      <c r="AI247" s="170"/>
      <c r="AJ247" s="313"/>
      <c r="AK247" s="957"/>
      <c r="AL247" s="298"/>
      <c r="AM247" s="954"/>
      <c r="AN247" s="172"/>
      <c r="AO247" s="172"/>
      <c r="AP247" s="172"/>
      <c r="AQ247" s="172"/>
      <c r="AR247" s="172"/>
      <c r="AS247" s="172"/>
      <c r="AT247" s="172"/>
      <c r="AU247" s="229"/>
      <c r="AV247" s="172"/>
      <c r="AW247" s="172"/>
      <c r="AX247" s="172"/>
      <c r="AY247" s="172"/>
      <c r="AZ247" s="172"/>
      <c r="BA247" s="172"/>
      <c r="BB247" s="172"/>
      <c r="BC247" s="172"/>
      <c r="BD247" s="172"/>
    </row>
    <row r="248" spans="2:56" ht="16.5" thickBot="1">
      <c r="C248" s="1542"/>
      <c r="N248" s="150"/>
      <c r="O248" s="170"/>
      <c r="P248" s="298"/>
      <c r="Q248" s="1296"/>
      <c r="S248" s="554" t="s">
        <v>433</v>
      </c>
      <c r="T248" s="1376">
        <f>F237</f>
        <v>7.0679999999999996</v>
      </c>
      <c r="U248" s="1304">
        <f>G237</f>
        <v>6</v>
      </c>
      <c r="AA248" s="360"/>
      <c r="AB248" s="1297"/>
      <c r="AC248" s="199"/>
      <c r="AD248" s="1296"/>
      <c r="AE248" s="199"/>
      <c r="AF248" s="172"/>
      <c r="AG248" s="172"/>
      <c r="AH248" s="1296"/>
      <c r="AI248" s="170"/>
      <c r="AJ248" s="313"/>
      <c r="AK248" s="957"/>
      <c r="AL248" s="298"/>
      <c r="AM248" s="954"/>
      <c r="AN248" s="172"/>
      <c r="AO248" s="172"/>
      <c r="AP248" s="172"/>
      <c r="AQ248" s="172"/>
      <c r="AR248" s="172"/>
      <c r="AS248" s="170"/>
      <c r="AT248" s="171"/>
      <c r="AU248" s="209"/>
      <c r="AV248" s="172"/>
      <c r="AW248" s="172"/>
      <c r="AX248" s="172"/>
      <c r="AY248" s="172"/>
      <c r="AZ248" s="172"/>
      <c r="BA248" s="172"/>
      <c r="BB248" s="172"/>
      <c r="BC248" s="172"/>
      <c r="BD248" s="172"/>
    </row>
    <row r="249" spans="2:56" ht="16.5" thickBot="1">
      <c r="B249" s="35" t="s">
        <v>1</v>
      </c>
      <c r="C249" s="1550" t="s">
        <v>2</v>
      </c>
      <c r="D249" s="451" t="s">
        <v>3</v>
      </c>
      <c r="E249" s="102" t="s">
        <v>72</v>
      </c>
      <c r="F249" s="81"/>
      <c r="G249" s="81"/>
      <c r="H249" s="81"/>
      <c r="I249" s="81"/>
      <c r="J249" s="81"/>
      <c r="K249" s="81"/>
      <c r="L249" s="81"/>
      <c r="M249" s="64"/>
      <c r="N249" s="150"/>
      <c r="O249" s="167"/>
      <c r="P249" s="298"/>
      <c r="Q249" s="1296"/>
      <c r="S249" s="407" t="s">
        <v>216</v>
      </c>
      <c r="T249" s="1402">
        <f>I231</f>
        <v>84.2</v>
      </c>
      <c r="U249" s="1304">
        <f>J231</f>
        <v>75</v>
      </c>
      <c r="AA249" s="365"/>
      <c r="AB249" s="1296"/>
      <c r="AC249" s="199"/>
      <c r="AD249" s="172"/>
      <c r="AE249" s="199"/>
      <c r="AF249" s="228"/>
      <c r="AG249" s="167"/>
      <c r="AH249" s="172"/>
      <c r="AI249" s="170"/>
      <c r="AJ249" s="313"/>
      <c r="AK249" s="957"/>
      <c r="AL249" s="298"/>
      <c r="AM249" s="954"/>
      <c r="AN249" s="172"/>
      <c r="AO249" s="172"/>
      <c r="AP249" s="172"/>
      <c r="AQ249" s="172"/>
      <c r="AR249" s="172"/>
      <c r="AS249" s="172"/>
      <c r="AT249" s="172"/>
      <c r="AU249" s="172"/>
      <c r="AV249" s="172"/>
      <c r="AW249" s="172"/>
      <c r="AX249" s="172"/>
      <c r="AY249" s="172"/>
      <c r="AZ249" s="172"/>
      <c r="BA249" s="172"/>
      <c r="BB249" s="172"/>
      <c r="BC249" s="172"/>
      <c r="BD249" s="172"/>
    </row>
    <row r="250" spans="2:56" ht="16.5" thickBot="1">
      <c r="B250" s="494" t="s">
        <v>4</v>
      </c>
      <c r="C250" s="1551"/>
      <c r="D250" s="558" t="s">
        <v>73</v>
      </c>
      <c r="E250" s="790" t="s">
        <v>255</v>
      </c>
      <c r="F250" s="48"/>
      <c r="G250" s="59"/>
      <c r="H250" s="750" t="s">
        <v>562</v>
      </c>
      <c r="I250" s="562"/>
      <c r="J250" s="751"/>
      <c r="K250" s="1740" t="s">
        <v>693</v>
      </c>
      <c r="L250" s="761"/>
      <c r="M250" s="762"/>
      <c r="N250" s="150"/>
      <c r="O250" s="7"/>
      <c r="P250" s="15"/>
      <c r="Q250" s="791"/>
      <c r="S250" s="1422" t="s">
        <v>515</v>
      </c>
      <c r="T250" s="1422">
        <f>SUM(T248:T249)</f>
        <v>91.268000000000001</v>
      </c>
      <c r="U250" s="1423">
        <f>SUM(U248:U249)</f>
        <v>81</v>
      </c>
      <c r="AA250" s="199"/>
      <c r="AB250" s="1297"/>
      <c r="AC250" s="199"/>
      <c r="AD250" s="1296"/>
      <c r="AE250" s="199"/>
      <c r="AF250" s="172"/>
      <c r="AG250" s="172"/>
      <c r="AH250" s="1296"/>
      <c r="AI250" s="172"/>
      <c r="AJ250" s="313"/>
      <c r="AK250" s="957"/>
      <c r="AL250" s="298"/>
      <c r="AM250" s="954"/>
      <c r="AN250" s="172"/>
      <c r="AO250" s="172"/>
      <c r="AP250" s="172"/>
      <c r="AQ250" s="172"/>
      <c r="AR250" s="172"/>
      <c r="AS250" s="167"/>
      <c r="AT250" s="353"/>
      <c r="AU250" s="229"/>
      <c r="AV250" s="172"/>
      <c r="AW250" s="172"/>
      <c r="AX250" s="172"/>
      <c r="AY250" s="172"/>
      <c r="AZ250" s="172"/>
      <c r="BA250" s="172"/>
      <c r="BB250" s="172"/>
      <c r="BC250" s="172"/>
      <c r="BD250" s="172"/>
    </row>
    <row r="251" spans="2:56" ht="16.5" thickBot="1">
      <c r="B251" s="559" t="s">
        <v>347</v>
      </c>
      <c r="C251" s="1545"/>
      <c r="D251" s="64"/>
      <c r="E251" s="560" t="s">
        <v>120</v>
      </c>
      <c r="F251" s="436" t="s">
        <v>121</v>
      </c>
      <c r="G251" s="437" t="s">
        <v>122</v>
      </c>
      <c r="H251" s="457" t="s">
        <v>120</v>
      </c>
      <c r="I251" s="117" t="s">
        <v>121</v>
      </c>
      <c r="J251" s="225" t="s">
        <v>122</v>
      </c>
      <c r="K251" s="1741" t="s">
        <v>694</v>
      </c>
      <c r="L251" s="763"/>
      <c r="M251" s="764"/>
      <c r="N251" s="150"/>
      <c r="O251" s="11"/>
      <c r="P251" s="11"/>
      <c r="Q251" s="11"/>
      <c r="AA251" s="199"/>
      <c r="AB251" s="1307"/>
      <c r="AC251" s="303"/>
      <c r="AD251" s="1296"/>
      <c r="AE251" s="173"/>
      <c r="AF251" s="172"/>
      <c r="AG251" s="172"/>
      <c r="AH251" s="1296"/>
      <c r="AI251" s="172"/>
      <c r="AJ251" s="313"/>
      <c r="AK251" s="957"/>
      <c r="AL251" s="298"/>
      <c r="AM251" s="954"/>
      <c r="AN251" s="172"/>
      <c r="AO251" s="172"/>
      <c r="AP251" s="172"/>
      <c r="AQ251" s="172"/>
      <c r="AR251" s="172"/>
      <c r="AS251" s="167"/>
      <c r="AT251" s="353"/>
      <c r="AU251" s="229"/>
      <c r="AV251" s="172"/>
      <c r="AW251" s="172"/>
      <c r="AX251" s="172"/>
      <c r="AY251" s="172"/>
      <c r="AZ251" s="172"/>
      <c r="BA251" s="172"/>
      <c r="BB251" s="172"/>
      <c r="BC251" s="172"/>
      <c r="BD251" s="172"/>
    </row>
    <row r="252" spans="2:56" ht="16.5" thickBot="1">
      <c r="B252" s="70"/>
      <c r="C252" s="1538" t="s">
        <v>194</v>
      </c>
      <c r="D252" s="216"/>
      <c r="E252" s="121" t="s">
        <v>326</v>
      </c>
      <c r="F252" s="208">
        <v>56.1</v>
      </c>
      <c r="G252" s="218">
        <v>42</v>
      </c>
      <c r="H252" s="121" t="s">
        <v>533</v>
      </c>
      <c r="I252" s="208">
        <v>209.56100000000001</v>
      </c>
      <c r="J252" s="501">
        <v>156.5</v>
      </c>
      <c r="K252" s="259" t="s">
        <v>120</v>
      </c>
      <c r="L252" s="260" t="s">
        <v>121</v>
      </c>
      <c r="M252" s="261" t="s">
        <v>122</v>
      </c>
      <c r="N252" s="1801"/>
      <c r="O252" s="11"/>
      <c r="P252" s="11"/>
      <c r="Q252" s="11"/>
      <c r="AA252" s="669"/>
      <c r="AB252" s="1296"/>
      <c r="AC252" s="172"/>
      <c r="AD252" s="1296"/>
      <c r="AE252" s="167"/>
      <c r="AF252" s="1297"/>
      <c r="AG252" s="172"/>
      <c r="AH252" s="1296"/>
      <c r="AI252" s="171"/>
      <c r="AJ252" s="313"/>
      <c r="AK252" s="957"/>
      <c r="AL252" s="298"/>
      <c r="AM252" s="954"/>
      <c r="AN252" s="172"/>
      <c r="AO252" s="172"/>
      <c r="AP252" s="172"/>
      <c r="AQ252" s="172"/>
      <c r="AR252" s="172"/>
      <c r="AS252" s="167"/>
      <c r="AT252" s="172"/>
      <c r="AU252" s="172"/>
      <c r="AV252" s="172"/>
      <c r="AW252" s="172"/>
      <c r="AX252" s="172"/>
      <c r="AY252" s="172"/>
      <c r="AZ252" s="172"/>
      <c r="BA252" s="172"/>
      <c r="BB252" s="172"/>
      <c r="BC252" s="172"/>
      <c r="BD252" s="172"/>
    </row>
    <row r="253" spans="2:56" ht="15.75">
      <c r="B253" s="716" t="s">
        <v>169</v>
      </c>
      <c r="C253" s="446" t="s">
        <v>324</v>
      </c>
      <c r="D253" s="699">
        <v>250</v>
      </c>
      <c r="E253" s="429" t="s">
        <v>108</v>
      </c>
      <c r="F253" s="426">
        <v>12.5</v>
      </c>
      <c r="G253" s="439">
        <v>10</v>
      </c>
      <c r="H253" s="429" t="s">
        <v>80</v>
      </c>
      <c r="I253" s="426">
        <v>10.08</v>
      </c>
      <c r="J253" s="427">
        <v>7.2</v>
      </c>
      <c r="K253" s="507" t="s">
        <v>144</v>
      </c>
      <c r="L253" s="1520">
        <v>28</v>
      </c>
      <c r="M253" s="1594">
        <v>28</v>
      </c>
      <c r="N253" s="150"/>
      <c r="O253" s="7"/>
      <c r="P253" s="15"/>
      <c r="Q253" s="791"/>
      <c r="AA253" s="172"/>
      <c r="AB253" s="172"/>
      <c r="AC253" s="172"/>
      <c r="AD253" s="1296"/>
      <c r="AE253" s="167"/>
      <c r="AF253" s="1296"/>
      <c r="AG253" s="172"/>
      <c r="AH253" s="1296"/>
      <c r="AI253" s="172"/>
      <c r="AJ253" s="313"/>
      <c r="AK253" s="957"/>
      <c r="AL253" s="298"/>
      <c r="AM253" s="954"/>
      <c r="AN253" s="172"/>
      <c r="AO253" s="172"/>
      <c r="AP253" s="172"/>
      <c r="AQ253" s="172"/>
      <c r="AR253" s="172"/>
      <c r="AS253" s="173"/>
      <c r="AT253" s="176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</row>
    <row r="254" spans="2:56" ht="16.5" thickBot="1">
      <c r="B254" s="1697" t="s">
        <v>261</v>
      </c>
      <c r="C254" s="486" t="s">
        <v>205</v>
      </c>
      <c r="D254" s="490">
        <v>60</v>
      </c>
      <c r="E254" s="429" t="s">
        <v>282</v>
      </c>
      <c r="F254" s="466">
        <v>12</v>
      </c>
      <c r="G254" s="467">
        <v>10</v>
      </c>
      <c r="H254" s="429" t="s">
        <v>282</v>
      </c>
      <c r="I254" s="426">
        <v>8.64</v>
      </c>
      <c r="J254" s="427">
        <v>7.2</v>
      </c>
      <c r="K254" s="429" t="s">
        <v>62</v>
      </c>
      <c r="L254" s="426">
        <v>7.78</v>
      </c>
      <c r="M254" s="427">
        <v>7.78</v>
      </c>
      <c r="N254" s="150"/>
      <c r="O254" s="150"/>
      <c r="P254" s="150"/>
      <c r="Q254" s="150"/>
      <c r="R254" s="150"/>
      <c r="S254" s="150"/>
      <c r="T254" s="150"/>
      <c r="AA254" s="172"/>
      <c r="AB254" s="172"/>
      <c r="AC254" s="172"/>
      <c r="AD254" s="1296"/>
      <c r="AE254" s="172"/>
      <c r="AF254" s="1296"/>
      <c r="AG254" s="172"/>
      <c r="AH254" s="1296"/>
      <c r="AI254" s="183"/>
      <c r="AJ254" s="313"/>
      <c r="AK254" s="957"/>
      <c r="AL254" s="298"/>
      <c r="AM254" s="954"/>
      <c r="AN254" s="172"/>
      <c r="AO254" s="172"/>
      <c r="AP254" s="172"/>
      <c r="AQ254" s="172"/>
      <c r="AR254" s="172"/>
      <c r="AS254" s="173"/>
      <c r="AT254" s="174"/>
      <c r="AU254" s="232"/>
      <c r="AV254" s="172"/>
      <c r="AW254" s="172"/>
      <c r="AX254" s="172"/>
      <c r="AY254" s="172"/>
      <c r="AZ254" s="172"/>
      <c r="BA254" s="172"/>
      <c r="BB254" s="172"/>
      <c r="BC254" s="172"/>
      <c r="BD254" s="172"/>
    </row>
    <row r="255" spans="2:56" ht="16.5" thickBot="1">
      <c r="B255" s="281"/>
      <c r="C255" s="1023" t="s">
        <v>659</v>
      </c>
      <c r="D255" s="570"/>
      <c r="E255" s="429" t="s">
        <v>526</v>
      </c>
      <c r="F255" s="426">
        <v>5</v>
      </c>
      <c r="G255" s="427">
        <v>5</v>
      </c>
      <c r="H255" s="429" t="s">
        <v>91</v>
      </c>
      <c r="I255" s="426">
        <v>10</v>
      </c>
      <c r="J255" s="439">
        <v>10</v>
      </c>
      <c r="K255" s="317" t="s">
        <v>435</v>
      </c>
      <c r="L255" s="426">
        <v>2.4</v>
      </c>
      <c r="M255" s="427">
        <v>2</v>
      </c>
      <c r="N255" s="150"/>
      <c r="O255" s="559" t="s">
        <v>347</v>
      </c>
      <c r="P255" s="1219"/>
      <c r="Q255" s="1219"/>
      <c r="R255" s="456"/>
      <c r="S255" s="48"/>
      <c r="T255" s="48"/>
      <c r="U255" s="48"/>
      <c r="V255" s="48"/>
      <c r="W255" s="48"/>
      <c r="X255" s="48"/>
      <c r="Y255" s="59"/>
      <c r="AA255" s="981"/>
      <c r="AB255" s="1296"/>
      <c r="AC255" s="172"/>
      <c r="AD255" s="1296"/>
      <c r="AE255" s="172"/>
      <c r="AF255" s="1296"/>
      <c r="AG255" s="172"/>
      <c r="AH255" s="1296"/>
      <c r="AI255" s="172"/>
      <c r="AJ255" s="313"/>
      <c r="AK255" s="957"/>
      <c r="AL255" s="298"/>
      <c r="AM255" s="954"/>
      <c r="AN255" s="172"/>
      <c r="AO255" s="172"/>
      <c r="AP255" s="172"/>
      <c r="AQ255" s="172"/>
      <c r="AR255" s="172"/>
      <c r="AS255" s="167"/>
      <c r="AT255" s="180"/>
      <c r="AU255" s="232"/>
      <c r="AV255" s="172"/>
      <c r="AW255" s="172"/>
      <c r="AX255" s="172"/>
      <c r="AY255" s="172"/>
      <c r="AZ255" s="172"/>
      <c r="BA255" s="172"/>
      <c r="BB255" s="172"/>
      <c r="BC255" s="172"/>
      <c r="BD255" s="172"/>
    </row>
    <row r="256" spans="2:56" ht="15.75" thickBot="1">
      <c r="B256" s="637" t="s">
        <v>330</v>
      </c>
      <c r="C256" s="712" t="s">
        <v>691</v>
      </c>
      <c r="D256" s="1485">
        <v>110</v>
      </c>
      <c r="E256" s="775" t="s">
        <v>65</v>
      </c>
      <c r="F256" s="426">
        <v>1.5</v>
      </c>
      <c r="G256" s="445">
        <v>1.5</v>
      </c>
      <c r="H256" s="429" t="s">
        <v>288</v>
      </c>
      <c r="I256" s="754">
        <v>1.7999999999999999E-2</v>
      </c>
      <c r="J256" s="755">
        <v>1.7999999999999999E-2</v>
      </c>
      <c r="K256" s="317" t="s">
        <v>436</v>
      </c>
      <c r="L256" s="426">
        <v>80</v>
      </c>
      <c r="M256" s="427">
        <v>80</v>
      </c>
      <c r="N256" s="150"/>
      <c r="O256" s="1220" t="s">
        <v>120</v>
      </c>
      <c r="P256" s="1249" t="s">
        <v>121</v>
      </c>
      <c r="Q256" s="1250" t="s">
        <v>122</v>
      </c>
      <c r="R256" s="81"/>
      <c r="S256" s="696" t="s">
        <v>120</v>
      </c>
      <c r="T256" s="696" t="s">
        <v>121</v>
      </c>
      <c r="U256" s="1223" t="s">
        <v>122</v>
      </c>
      <c r="V256" s="81"/>
      <c r="W256" s="696" t="s">
        <v>120</v>
      </c>
      <c r="X256" s="696" t="s">
        <v>121</v>
      </c>
      <c r="Y256" s="1223" t="s">
        <v>122</v>
      </c>
      <c r="AA256" s="172"/>
      <c r="AB256" s="1296"/>
      <c r="AC256" s="172"/>
      <c r="AD256" s="1296"/>
      <c r="AE256" s="172"/>
      <c r="AF256" s="1296"/>
      <c r="AG256" s="172"/>
      <c r="AH256" s="1296"/>
      <c r="AI256" s="172"/>
      <c r="AJ256" s="172"/>
      <c r="AK256" s="172"/>
      <c r="AL256" s="172"/>
      <c r="AM256" s="172"/>
      <c r="AN256" s="172"/>
      <c r="AO256" s="172"/>
      <c r="AP256" s="183"/>
      <c r="AQ256" s="177"/>
      <c r="AR256" s="172"/>
      <c r="AS256" s="167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</row>
    <row r="257" spans="2:56">
      <c r="B257" s="421" t="s">
        <v>256</v>
      </c>
      <c r="C257" s="533" t="s">
        <v>327</v>
      </c>
      <c r="D257" s="490">
        <v>180</v>
      </c>
      <c r="E257" s="429" t="s">
        <v>283</v>
      </c>
      <c r="F257" s="426">
        <v>0.01</v>
      </c>
      <c r="G257" s="427">
        <v>0.01</v>
      </c>
      <c r="H257" s="406" t="s">
        <v>329</v>
      </c>
      <c r="I257" s="1455">
        <v>18.597000000000001</v>
      </c>
      <c r="J257" s="756">
        <v>12.14</v>
      </c>
      <c r="K257" s="317" t="s">
        <v>222</v>
      </c>
      <c r="L257" s="469">
        <v>10</v>
      </c>
      <c r="M257" s="1476">
        <v>10</v>
      </c>
      <c r="N257" s="150"/>
      <c r="O257" s="1224" t="s">
        <v>210</v>
      </c>
      <c r="P257" s="1251">
        <f>D261</f>
        <v>50</v>
      </c>
      <c r="Q257" s="1294">
        <f>D261</f>
        <v>50</v>
      </c>
      <c r="S257" s="935" t="s">
        <v>71</v>
      </c>
      <c r="T257" s="1261">
        <f>F261+L264+L275+I268</f>
        <v>266.2</v>
      </c>
      <c r="U257" s="1311">
        <f>G261+M264+M275+J268</f>
        <v>255.2</v>
      </c>
      <c r="W257" s="1262" t="s">
        <v>460</v>
      </c>
      <c r="X257" s="164"/>
      <c r="Y257" s="165"/>
      <c r="AA257" s="343"/>
      <c r="AB257" s="1296"/>
      <c r="AC257" s="172"/>
      <c r="AD257" s="1067"/>
      <c r="AE257" s="359"/>
      <c r="AF257" s="1296"/>
      <c r="AG257" s="159"/>
      <c r="AH257" s="1296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  <c r="BD257" s="172"/>
    </row>
    <row r="258" spans="2:56" ht="15.75" thickBot="1">
      <c r="B258" s="520"/>
      <c r="C258" s="279" t="s">
        <v>328</v>
      </c>
      <c r="D258" s="1002"/>
      <c r="E258" s="431" t="s">
        <v>90</v>
      </c>
      <c r="F258" s="426">
        <v>193.8</v>
      </c>
      <c r="G258" s="439">
        <v>193.8</v>
      </c>
      <c r="H258" s="317" t="s">
        <v>65</v>
      </c>
      <c r="I258" s="474">
        <v>1</v>
      </c>
      <c r="J258" s="445">
        <v>1</v>
      </c>
      <c r="K258" s="317" t="s">
        <v>90</v>
      </c>
      <c r="L258" s="426">
        <v>138</v>
      </c>
      <c r="M258" s="427">
        <v>138</v>
      </c>
      <c r="N258" s="150"/>
      <c r="O258" s="1228" t="s">
        <v>209</v>
      </c>
      <c r="P258" s="1253">
        <f>L263+D260</f>
        <v>83.4</v>
      </c>
      <c r="Q258" s="1310">
        <f>D260+M263</f>
        <v>83.4</v>
      </c>
      <c r="S258" s="204" t="s">
        <v>74</v>
      </c>
      <c r="T258" s="1253">
        <f>F269</f>
        <v>55.92</v>
      </c>
      <c r="U258" s="1435">
        <f>G269</f>
        <v>55</v>
      </c>
      <c r="W258" s="1231" t="s">
        <v>480</v>
      </c>
      <c r="X258" s="1266">
        <f>I257</f>
        <v>18.597000000000001</v>
      </c>
      <c r="Y258" s="1326">
        <f>J257</f>
        <v>12.14</v>
      </c>
      <c r="AA258" s="170"/>
      <c r="AB258" s="172"/>
      <c r="AC258" s="199"/>
      <c r="AD258" s="172"/>
      <c r="AE258" s="199"/>
      <c r="AF258" s="1296"/>
      <c r="AG258" s="170"/>
      <c r="AH258" s="1296"/>
      <c r="AI258" s="172"/>
      <c r="AJ258" s="171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</row>
    <row r="259" spans="2:56" ht="15.75" thickBot="1">
      <c r="B259" s="421" t="s">
        <v>611</v>
      </c>
      <c r="C259" s="486" t="s">
        <v>692</v>
      </c>
      <c r="D259" s="490">
        <v>200</v>
      </c>
      <c r="E259" s="517" t="s">
        <v>94</v>
      </c>
      <c r="F259" s="464">
        <v>7.0679999999999996</v>
      </c>
      <c r="G259" s="541">
        <v>6</v>
      </c>
      <c r="H259" s="317" t="s">
        <v>280</v>
      </c>
      <c r="I259" s="474">
        <v>1.33</v>
      </c>
      <c r="J259" s="445">
        <v>1.33</v>
      </c>
      <c r="K259" s="484" t="s">
        <v>331</v>
      </c>
      <c r="L259" s="48"/>
      <c r="M259" s="59"/>
      <c r="N259" s="150"/>
      <c r="O259" s="1228" t="s">
        <v>88</v>
      </c>
      <c r="P259" s="1253">
        <f>F264+F270+I262+I270+L268</f>
        <v>40.740000000000009</v>
      </c>
      <c r="Q259" s="1294">
        <f>G264+J262+G270+J270+M268</f>
        <v>40.74</v>
      </c>
      <c r="S259" s="403" t="s">
        <v>79</v>
      </c>
      <c r="T259" s="1253">
        <f>I261</f>
        <v>8.75</v>
      </c>
      <c r="U259" s="1312">
        <f>J261</f>
        <v>8.75</v>
      </c>
      <c r="W259" s="1231" t="s">
        <v>112</v>
      </c>
      <c r="X259" s="1253">
        <f>I263</f>
        <v>3.5</v>
      </c>
      <c r="Y259" s="1428">
        <f>J263</f>
        <v>3.5</v>
      </c>
      <c r="AA259" s="170"/>
      <c r="AB259" s="1296"/>
      <c r="AC259" s="199"/>
      <c r="AD259" s="172"/>
      <c r="AE259" s="199"/>
      <c r="AF259" s="172"/>
      <c r="AG259" s="170"/>
      <c r="AH259" s="1296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</row>
    <row r="260" spans="2:56" ht="15.75" thickBot="1">
      <c r="B260" s="377" t="s">
        <v>9</v>
      </c>
      <c r="C260" s="446" t="s">
        <v>10</v>
      </c>
      <c r="D260" s="640">
        <v>60</v>
      </c>
      <c r="E260" s="1155" t="s">
        <v>503</v>
      </c>
      <c r="F260" s="211">
        <v>0.59</v>
      </c>
      <c r="G260" s="227">
        <v>0.59</v>
      </c>
      <c r="H260" s="1479" t="s">
        <v>545</v>
      </c>
      <c r="I260" s="474">
        <v>0.36</v>
      </c>
      <c r="J260" s="473">
        <v>0.36</v>
      </c>
      <c r="K260" s="457" t="s">
        <v>120</v>
      </c>
      <c r="L260" s="117" t="s">
        <v>121</v>
      </c>
      <c r="M260" s="225" t="s">
        <v>122</v>
      </c>
      <c r="N260" s="150"/>
      <c r="O260" s="429" t="s">
        <v>56</v>
      </c>
      <c r="P260" s="1261">
        <f>F252+F268+I252</f>
        <v>353.30100000000004</v>
      </c>
      <c r="Q260" s="1306">
        <f>G252+J252+G268</f>
        <v>264.23</v>
      </c>
      <c r="S260" s="403" t="s">
        <v>91</v>
      </c>
      <c r="T260" s="1253">
        <f>F255+F262+F272+I255+I269</f>
        <v>19.829999999999998</v>
      </c>
      <c r="U260" s="1294">
        <f>G255+G262+J255+G272+J269</f>
        <v>19.830000000000002</v>
      </c>
      <c r="W260" s="1234" t="s">
        <v>95</v>
      </c>
      <c r="X260" s="1253">
        <f>F254+L265+I254</f>
        <v>26.89</v>
      </c>
      <c r="Y260" s="1429">
        <f>G254+J254+M265</f>
        <v>22.2</v>
      </c>
      <c r="AA260" s="173"/>
      <c r="AB260" s="1299"/>
      <c r="AC260" s="199"/>
      <c r="AD260" s="172"/>
      <c r="AE260" s="199"/>
      <c r="AF260" s="1296"/>
      <c r="AG260" s="170"/>
      <c r="AH260" s="1296"/>
      <c r="AI260" s="172"/>
      <c r="AJ260" s="167"/>
      <c r="AK260" s="159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</row>
    <row r="261" spans="2:56">
      <c r="B261" s="377" t="s">
        <v>9</v>
      </c>
      <c r="C261" s="446" t="s">
        <v>311</v>
      </c>
      <c r="D261" s="640">
        <v>50</v>
      </c>
      <c r="E261" s="1392" t="s">
        <v>89</v>
      </c>
      <c r="F261" s="474">
        <v>31.4</v>
      </c>
      <c r="G261" s="445">
        <v>31.4</v>
      </c>
      <c r="H261" s="429" t="s">
        <v>105</v>
      </c>
      <c r="I261" s="426">
        <v>8.75</v>
      </c>
      <c r="J261" s="333">
        <v>8.75</v>
      </c>
      <c r="K261" s="787" t="s">
        <v>94</v>
      </c>
      <c r="L261" s="781">
        <v>71.855999999999995</v>
      </c>
      <c r="M261" s="1463">
        <v>61.07</v>
      </c>
      <c r="N261" s="150"/>
      <c r="O261" s="1224" t="s">
        <v>211</v>
      </c>
      <c r="P261" s="1266">
        <f>X263</f>
        <v>134.68700000000001</v>
      </c>
      <c r="Q261" s="1306">
        <f>Y263</f>
        <v>115.04</v>
      </c>
      <c r="S261" s="403" t="s">
        <v>98</v>
      </c>
      <c r="T261" s="1253">
        <f>F274+L269</f>
        <v>13.5</v>
      </c>
      <c r="U261" s="1294">
        <f>M269+G274</f>
        <v>13.5</v>
      </c>
      <c r="W261" s="1335" t="s">
        <v>80</v>
      </c>
      <c r="X261" s="1253">
        <f>F253+I253</f>
        <v>22.58</v>
      </c>
      <c r="Y261" s="1428">
        <f>G253+J253</f>
        <v>17.2</v>
      </c>
      <c r="AA261" s="173"/>
      <c r="AB261" s="1302"/>
      <c r="AC261" s="199"/>
      <c r="AD261" s="1296"/>
      <c r="AE261" s="199"/>
      <c r="AF261" s="172"/>
      <c r="AG261" s="170"/>
      <c r="AH261" s="1296"/>
      <c r="AI261" s="172"/>
      <c r="AJ261" s="167"/>
      <c r="AK261" s="182"/>
      <c r="AL261" s="172"/>
      <c r="AM261" s="172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</row>
    <row r="262" spans="2:56">
      <c r="B262" s="73"/>
      <c r="C262" s="1540"/>
      <c r="D262" s="84"/>
      <c r="E262" s="429" t="s">
        <v>91</v>
      </c>
      <c r="F262" s="426">
        <v>2.2799999999999998</v>
      </c>
      <c r="G262" s="439">
        <v>2.2799999999999998</v>
      </c>
      <c r="H262" s="429" t="s">
        <v>111</v>
      </c>
      <c r="I262" s="426">
        <v>2.7</v>
      </c>
      <c r="J262" s="333">
        <v>2.7</v>
      </c>
      <c r="K262" s="429" t="s">
        <v>216</v>
      </c>
      <c r="L262" s="1464">
        <v>29.87</v>
      </c>
      <c r="M262" s="445">
        <v>26.58</v>
      </c>
      <c r="N262" s="150"/>
      <c r="O262" s="1224" t="s">
        <v>488</v>
      </c>
      <c r="P262" s="1261">
        <f>L255</f>
        <v>2.4</v>
      </c>
      <c r="Q262" s="1294">
        <f>M255</f>
        <v>2</v>
      </c>
      <c r="S262" s="1232" t="s">
        <v>332</v>
      </c>
      <c r="T262" s="1346">
        <f>X270</f>
        <v>0.33799999999999997</v>
      </c>
      <c r="U262" s="1306">
        <f>G263+M266+G271</f>
        <v>13.52</v>
      </c>
      <c r="W262" s="554" t="s">
        <v>70</v>
      </c>
      <c r="X262" s="1744">
        <f>L272</f>
        <v>63.12</v>
      </c>
      <c r="Y262" s="1676">
        <f>M272</f>
        <v>60</v>
      </c>
      <c r="AA262" s="170"/>
      <c r="AB262" s="172"/>
      <c r="AC262" s="199"/>
      <c r="AD262" s="1296"/>
      <c r="AE262" s="199"/>
      <c r="AF262" s="172"/>
      <c r="AG262" s="170"/>
      <c r="AH262" s="1296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2"/>
    </row>
    <row r="263" spans="2:56">
      <c r="B263" s="73"/>
      <c r="C263" s="1540"/>
      <c r="D263" s="84"/>
      <c r="E263" s="462" t="s">
        <v>284</v>
      </c>
      <c r="F263" s="518" t="s">
        <v>527</v>
      </c>
      <c r="G263" s="541">
        <v>5.72</v>
      </c>
      <c r="H263" s="429" t="s">
        <v>112</v>
      </c>
      <c r="I263" s="426">
        <v>3.5</v>
      </c>
      <c r="J263" s="333">
        <v>3.5</v>
      </c>
      <c r="K263" s="429" t="s">
        <v>87</v>
      </c>
      <c r="L263" s="426">
        <v>23.4</v>
      </c>
      <c r="M263" s="439">
        <v>23.4</v>
      </c>
      <c r="N263" s="150"/>
      <c r="O263" s="1695" t="s">
        <v>144</v>
      </c>
      <c r="P263" s="1254">
        <f>L253</f>
        <v>28</v>
      </c>
      <c r="Q263" s="1294">
        <f>M253</f>
        <v>28</v>
      </c>
      <c r="S263" s="403" t="s">
        <v>62</v>
      </c>
      <c r="T263" s="1253">
        <f>L254+I273</f>
        <v>10.18</v>
      </c>
      <c r="U263" s="1311">
        <f>M254+J273</f>
        <v>10.18</v>
      </c>
      <c r="W263" s="1411" t="s">
        <v>462</v>
      </c>
      <c r="X263" s="1255">
        <f>SUM(X258:X262)</f>
        <v>134.68700000000001</v>
      </c>
      <c r="Y263" s="1434">
        <f>SUM(Y258:Y262)</f>
        <v>115.04</v>
      </c>
      <c r="AA263" s="173"/>
      <c r="AB263" s="1299"/>
      <c r="AC263" s="167"/>
      <c r="AD263" s="172"/>
      <c r="AE263" s="199"/>
      <c r="AF263" s="172"/>
      <c r="AG263" s="167"/>
      <c r="AH263" s="1296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</row>
    <row r="264" spans="2:56" ht="15.75" thickBot="1">
      <c r="B264" s="73"/>
      <c r="C264" s="1540"/>
      <c r="D264" s="84"/>
      <c r="E264" s="481" t="s">
        <v>88</v>
      </c>
      <c r="F264" s="347">
        <v>20.02</v>
      </c>
      <c r="G264" s="497">
        <v>20.02</v>
      </c>
      <c r="H264" s="429" t="s">
        <v>90</v>
      </c>
      <c r="I264" s="426">
        <v>27</v>
      </c>
      <c r="J264" s="333">
        <v>27</v>
      </c>
      <c r="K264" s="429" t="s">
        <v>71</v>
      </c>
      <c r="L264" s="426">
        <v>8.8000000000000007</v>
      </c>
      <c r="M264" s="427">
        <v>8.8000000000000007</v>
      </c>
      <c r="N264" s="150"/>
      <c r="O264" s="1289" t="s">
        <v>436</v>
      </c>
      <c r="P264" s="1251">
        <f>L256</f>
        <v>80</v>
      </c>
      <c r="Q264" s="1294">
        <f>M256</f>
        <v>80</v>
      </c>
      <c r="S264" s="403" t="s">
        <v>65</v>
      </c>
      <c r="T264" s="1253">
        <f>F256+F260+I258+I260</f>
        <v>3.4499999999999997</v>
      </c>
      <c r="U264" s="1313">
        <f>G256+G260+J260+J258</f>
        <v>3.4499999999999997</v>
      </c>
      <c r="AA264" s="173"/>
      <c r="AB264" s="1299"/>
      <c r="AC264" s="199"/>
      <c r="AD264" s="172"/>
      <c r="AE264" s="199"/>
      <c r="AF264" s="172"/>
      <c r="AG264" s="167"/>
      <c r="AH264" s="1296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2"/>
    </row>
    <row r="265" spans="2:56" ht="14.25" customHeight="1" thickBot="1">
      <c r="B265" s="73"/>
      <c r="C265" s="1540"/>
      <c r="D265" s="84"/>
      <c r="E265" s="1153" t="s">
        <v>340</v>
      </c>
      <c r="F265" s="761"/>
      <c r="G265" s="762"/>
      <c r="H265" s="429" t="s">
        <v>283</v>
      </c>
      <c r="I265" s="754">
        <v>7.2000000000000005E-4</v>
      </c>
      <c r="J265" s="1689">
        <v>7.2000000000000005E-4</v>
      </c>
      <c r="K265" s="431" t="s">
        <v>282</v>
      </c>
      <c r="L265" s="474">
        <v>6.25</v>
      </c>
      <c r="M265" s="467">
        <v>5</v>
      </c>
      <c r="N265" s="150"/>
      <c r="O265" s="1462" t="s">
        <v>94</v>
      </c>
      <c r="P265" s="1266">
        <f>L261+F259</f>
        <v>78.923999999999992</v>
      </c>
      <c r="Q265" s="1294">
        <f>M261+G259</f>
        <v>67.069999999999993</v>
      </c>
      <c r="S265" s="403" t="s">
        <v>182</v>
      </c>
      <c r="T265" s="1253">
        <f>L257</f>
        <v>10</v>
      </c>
      <c r="U265" s="1313">
        <f>M257</f>
        <v>10</v>
      </c>
      <c r="W265" s="486" t="s">
        <v>90</v>
      </c>
      <c r="X265" s="1380">
        <f>F258+L258+I264+I272</f>
        <v>373.8</v>
      </c>
      <c r="Y265" s="1304">
        <f>G258+M258+J264+J272</f>
        <v>373.8</v>
      </c>
      <c r="AA265" s="173"/>
      <c r="AB265" s="1298"/>
      <c r="AC265" s="199"/>
      <c r="AD265" s="172"/>
      <c r="AE265" s="199"/>
      <c r="AF265" s="172"/>
      <c r="AG265" s="167"/>
      <c r="AH265" s="132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  <c r="BD265" s="172"/>
    </row>
    <row r="266" spans="2:56" ht="15.75" thickBot="1">
      <c r="B266" s="73"/>
      <c r="C266" s="1540"/>
      <c r="D266" s="84"/>
      <c r="E266" s="1154" t="s">
        <v>272</v>
      </c>
      <c r="F266" s="763"/>
      <c r="G266" s="764"/>
      <c r="H266" s="1454" t="s">
        <v>544</v>
      </c>
      <c r="I266" s="530"/>
      <c r="J266" s="194"/>
      <c r="K266" s="429" t="s">
        <v>332</v>
      </c>
      <c r="L266" s="426" t="s">
        <v>534</v>
      </c>
      <c r="M266" s="439">
        <v>3</v>
      </c>
      <c r="N266" s="150"/>
      <c r="O266" s="407" t="s">
        <v>216</v>
      </c>
      <c r="P266" s="1266">
        <f>L262</f>
        <v>29.87</v>
      </c>
      <c r="Q266" s="1306">
        <f>M262</f>
        <v>26.58</v>
      </c>
      <c r="S266" s="1236" t="s">
        <v>286</v>
      </c>
      <c r="T266" s="1405">
        <f>T267+T268+T269</f>
        <v>1.3602200000000002</v>
      </c>
      <c r="U266" s="1696">
        <f>U267+U268+U269</f>
        <v>1.3602200000000002</v>
      </c>
      <c r="W266" s="1355" t="s">
        <v>483</v>
      </c>
      <c r="X266" s="1150" t="s">
        <v>484</v>
      </c>
      <c r="Y266" s="1417" t="s">
        <v>485</v>
      </c>
      <c r="AA266" s="173"/>
      <c r="AB266" s="172"/>
      <c r="AC266" s="353"/>
      <c r="AD266" s="172"/>
      <c r="AE266" s="199"/>
      <c r="AF266" s="1296"/>
      <c r="AG266" s="167"/>
      <c r="AH266" s="132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</row>
    <row r="267" spans="2:56" ht="15" customHeight="1" thickBot="1">
      <c r="B267" s="73"/>
      <c r="C267" s="1540"/>
      <c r="D267" s="84"/>
      <c r="E267" s="560" t="s">
        <v>120</v>
      </c>
      <c r="F267" s="436" t="s">
        <v>121</v>
      </c>
      <c r="G267" s="437" t="s">
        <v>122</v>
      </c>
      <c r="H267" s="1480" t="s">
        <v>120</v>
      </c>
      <c r="I267" s="262" t="s">
        <v>121</v>
      </c>
      <c r="J267" s="341" t="s">
        <v>122</v>
      </c>
      <c r="K267" s="431" t="s">
        <v>316</v>
      </c>
      <c r="L267" s="426">
        <v>8.73</v>
      </c>
      <c r="M267" s="439">
        <v>8.73</v>
      </c>
      <c r="N267" s="150"/>
      <c r="O267" s="257"/>
      <c r="P267" s="172"/>
      <c r="Q267" s="1296"/>
      <c r="S267" s="1149" t="s">
        <v>283</v>
      </c>
      <c r="T267" s="1347">
        <f>F257+I256+I265</f>
        <v>2.8719999999999996E-2</v>
      </c>
      <c r="U267" s="1431">
        <f>G257+J256+J265</f>
        <v>2.8719999999999996E-2</v>
      </c>
      <c r="W267" s="389" t="s">
        <v>490</v>
      </c>
      <c r="X267" s="1341">
        <f>Y267/1000/0.04</f>
        <v>0.14299999999999999</v>
      </c>
      <c r="Y267" s="1418">
        <f>G263</f>
        <v>5.72</v>
      </c>
      <c r="AA267" s="173"/>
      <c r="AB267" s="172"/>
      <c r="AC267" s="199"/>
      <c r="AD267" s="172"/>
      <c r="AE267" s="199"/>
      <c r="AF267" s="1296"/>
      <c r="AG267" s="167"/>
      <c r="AH267" s="1296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  <c r="BC267" s="172"/>
      <c r="BD267" s="172"/>
    </row>
    <row r="268" spans="2:56" ht="14.25" customHeight="1" thickBot="1">
      <c r="B268" s="67"/>
      <c r="C268" s="1541"/>
      <c r="D268" s="38"/>
      <c r="E268" s="206" t="s">
        <v>56</v>
      </c>
      <c r="F268" s="280">
        <v>87.64</v>
      </c>
      <c r="G268" s="711">
        <v>65.73</v>
      </c>
      <c r="H268" s="376" t="s">
        <v>89</v>
      </c>
      <c r="I268" s="208">
        <v>15</v>
      </c>
      <c r="J268" s="525">
        <v>15</v>
      </c>
      <c r="K268" s="97" t="s">
        <v>88</v>
      </c>
      <c r="L268" s="474">
        <v>2.27</v>
      </c>
      <c r="M268" s="467">
        <v>2.27</v>
      </c>
      <c r="N268" s="150"/>
      <c r="S268" s="1432" t="s">
        <v>489</v>
      </c>
      <c r="T268" s="1357">
        <f>I259</f>
        <v>1.33</v>
      </c>
      <c r="U268" s="1433">
        <f>J259</f>
        <v>1.33</v>
      </c>
      <c r="W268" s="389" t="s">
        <v>516</v>
      </c>
      <c r="X268" s="1341">
        <f>Y268/1000/0.04</f>
        <v>0.11999999999999998</v>
      </c>
      <c r="Y268" s="1418">
        <f>G271</f>
        <v>4.8</v>
      </c>
      <c r="AA268" s="173"/>
      <c r="AB268" s="1297"/>
      <c r="AC268" s="350"/>
      <c r="AD268" s="172"/>
      <c r="AE268" s="199"/>
      <c r="AF268" s="1296"/>
      <c r="AG268" s="167"/>
      <c r="AH268" s="1296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2"/>
    </row>
    <row r="269" spans="2:56" ht="15" customHeight="1" thickBot="1">
      <c r="B269" s="169"/>
      <c r="C269" s="298" t="s">
        <v>195</v>
      </c>
      <c r="D269" s="172"/>
      <c r="E269" s="316" t="s">
        <v>101</v>
      </c>
      <c r="F269" s="396">
        <v>55.92</v>
      </c>
      <c r="G269" s="332">
        <v>55</v>
      </c>
      <c r="H269" s="407" t="s">
        <v>91</v>
      </c>
      <c r="I269" s="426">
        <v>1.35</v>
      </c>
      <c r="J269" s="427">
        <v>1.35</v>
      </c>
      <c r="K269" s="543" t="s">
        <v>98</v>
      </c>
      <c r="L269" s="464">
        <v>6.5</v>
      </c>
      <c r="M269" s="441">
        <v>6.5</v>
      </c>
      <c r="N269" s="150"/>
      <c r="R269" s="11"/>
      <c r="S269" s="1432" t="s">
        <v>546</v>
      </c>
      <c r="T269" s="1357">
        <f>I271</f>
        <v>1.5E-3</v>
      </c>
      <c r="U269" s="1481">
        <f>J271</f>
        <v>1.5E-3</v>
      </c>
      <c r="V269" s="11"/>
      <c r="W269" s="389" t="s">
        <v>491</v>
      </c>
      <c r="X269" s="1341">
        <f>Y269/1000/0.04</f>
        <v>7.4999999999999997E-2</v>
      </c>
      <c r="Y269" s="1418">
        <f>M266</f>
        <v>3</v>
      </c>
      <c r="AA269" s="173"/>
      <c r="AB269" s="1300"/>
      <c r="AC269" s="199"/>
      <c r="AD269" s="172"/>
      <c r="AE269" s="199"/>
      <c r="AF269" s="1296"/>
      <c r="AG269" s="167"/>
      <c r="AH269" s="1296"/>
      <c r="AI269" s="172"/>
      <c r="AJ269" s="172"/>
      <c r="AK269" s="172"/>
      <c r="AL269" s="172"/>
      <c r="AM269" s="229"/>
      <c r="AN269" s="172"/>
      <c r="AO269" s="172"/>
      <c r="AP269" s="172"/>
      <c r="AQ269" s="172"/>
      <c r="AR269" s="172"/>
      <c r="AS269" s="172"/>
      <c r="AT269" s="172"/>
      <c r="AU269" s="172"/>
      <c r="AV269" s="172"/>
      <c r="AW269" s="172"/>
      <c r="AX269" s="172"/>
      <c r="AY269" s="172"/>
      <c r="AZ269" s="172"/>
      <c r="BA269" s="172"/>
      <c r="BB269" s="172"/>
      <c r="BC269" s="172"/>
      <c r="BD269" s="172"/>
    </row>
    <row r="270" spans="2:56" ht="15.75" thickBot="1">
      <c r="B270" s="422" t="s">
        <v>218</v>
      </c>
      <c r="C270" s="1607" t="s">
        <v>244</v>
      </c>
      <c r="D270" s="1747">
        <v>200</v>
      </c>
      <c r="E270" s="433" t="s">
        <v>88</v>
      </c>
      <c r="F270" s="434">
        <v>14.4</v>
      </c>
      <c r="G270" s="1453">
        <v>14.4</v>
      </c>
      <c r="H270" s="446" t="s">
        <v>88</v>
      </c>
      <c r="I270" s="396">
        <v>1.35</v>
      </c>
      <c r="J270" s="448">
        <v>1.35</v>
      </c>
      <c r="K270" s="479" t="s">
        <v>663</v>
      </c>
      <c r="L270" s="476"/>
      <c r="M270" s="59"/>
      <c r="N270" s="180"/>
      <c r="R270" s="11"/>
      <c r="S270" s="407" t="s">
        <v>116</v>
      </c>
      <c r="T270" s="389">
        <f>F273+L267</f>
        <v>14.23</v>
      </c>
      <c r="U270" s="1304">
        <f>M267+G273</f>
        <v>14.23</v>
      </c>
      <c r="V270" s="11"/>
      <c r="W270" s="1475" t="s">
        <v>487</v>
      </c>
      <c r="X270" s="1358">
        <f>SUM(X267:X269)</f>
        <v>0.33799999999999997</v>
      </c>
      <c r="Y270" s="1436">
        <f>SUM(Y267:Y269)</f>
        <v>13.52</v>
      </c>
      <c r="AA270" s="173"/>
      <c r="AB270" s="172"/>
      <c r="AC270" s="199"/>
      <c r="AD270" s="1296"/>
      <c r="AE270" s="199"/>
      <c r="AF270" s="1296"/>
      <c r="AG270" s="167"/>
      <c r="AH270" s="1307"/>
      <c r="AI270" s="172"/>
      <c r="AJ270" s="172"/>
      <c r="AK270" s="172"/>
      <c r="AL270" s="172"/>
      <c r="AM270" s="23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  <c r="BC270" s="172"/>
      <c r="BD270" s="172"/>
    </row>
    <row r="271" spans="2:56" ht="12" customHeight="1" thickBot="1">
      <c r="B271" s="1524" t="s">
        <v>560</v>
      </c>
      <c r="C271" s="1635" t="s">
        <v>340</v>
      </c>
      <c r="D271" s="549" t="s">
        <v>532</v>
      </c>
      <c r="E271" s="316" t="s">
        <v>284</v>
      </c>
      <c r="F271" s="532" t="s">
        <v>539</v>
      </c>
      <c r="G271" s="1451">
        <v>4.8</v>
      </c>
      <c r="H271" s="522" t="s">
        <v>546</v>
      </c>
      <c r="I271" s="426">
        <v>1.5E-3</v>
      </c>
      <c r="J271" s="427">
        <v>1.5E-3</v>
      </c>
      <c r="K271" s="370" t="s">
        <v>120</v>
      </c>
      <c r="L271" s="262" t="s">
        <v>121</v>
      </c>
      <c r="M271" s="1750" t="s">
        <v>122</v>
      </c>
      <c r="N271" s="150"/>
      <c r="AA271" s="173"/>
      <c r="AB271" s="1297"/>
      <c r="AC271" s="199"/>
      <c r="AD271" s="1296"/>
      <c r="AE271" s="199"/>
      <c r="AF271" s="172"/>
      <c r="AG271" s="202"/>
      <c r="AH271" s="1296"/>
      <c r="AI271" s="172"/>
      <c r="AJ271" s="172"/>
      <c r="AK271" s="172"/>
      <c r="AL271" s="172"/>
      <c r="AM271" s="209"/>
      <c r="AN271" s="172"/>
      <c r="AO271" s="297"/>
      <c r="AP271" s="167"/>
      <c r="AQ271" s="156"/>
      <c r="AR271" s="172"/>
      <c r="AS271" s="172"/>
      <c r="AT271" s="172"/>
      <c r="AU271" s="172"/>
      <c r="AV271" s="172"/>
      <c r="AW271" s="172"/>
      <c r="AX271" s="172"/>
      <c r="AY271" s="172"/>
      <c r="AZ271" s="172"/>
      <c r="BA271" s="172"/>
      <c r="BB271" s="172"/>
      <c r="BC271" s="172"/>
      <c r="BD271" s="172"/>
    </row>
    <row r="272" spans="2:56" ht="13.5" customHeight="1" thickBot="1">
      <c r="B272" s="281"/>
      <c r="C272" s="1636" t="s">
        <v>272</v>
      </c>
      <c r="D272" s="572"/>
      <c r="E272" s="316" t="s">
        <v>91</v>
      </c>
      <c r="F272" s="396">
        <v>1.2</v>
      </c>
      <c r="G272" s="1451">
        <v>1.2</v>
      </c>
      <c r="H272" s="446" t="s">
        <v>90</v>
      </c>
      <c r="I272" s="396">
        <v>15</v>
      </c>
      <c r="J272" s="448">
        <v>15</v>
      </c>
      <c r="K272" s="476" t="s">
        <v>70</v>
      </c>
      <c r="L272" s="1742">
        <v>63.12</v>
      </c>
      <c r="M272" s="1743">
        <v>60</v>
      </c>
      <c r="N272" s="150"/>
      <c r="AA272" s="364"/>
      <c r="AB272" s="1296"/>
      <c r="AC272" s="199"/>
      <c r="AD272" s="172"/>
      <c r="AE272" s="199"/>
      <c r="AF272" s="172"/>
      <c r="AG272" s="167"/>
      <c r="AH272" s="1296"/>
      <c r="AI272" s="172"/>
      <c r="AJ272" s="172"/>
      <c r="AK272" s="172"/>
      <c r="AL272" s="172"/>
      <c r="AM272" s="209"/>
      <c r="AN272" s="172"/>
      <c r="AO272" s="172"/>
      <c r="AP272" s="352"/>
      <c r="AQ272" s="172"/>
      <c r="AR272" s="172"/>
      <c r="AS272" s="349"/>
      <c r="AT272" s="3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</row>
    <row r="273" spans="2:56" ht="14.25" customHeight="1" thickBot="1">
      <c r="B273" s="73"/>
      <c r="C273" s="1540"/>
      <c r="D273" s="11"/>
      <c r="E273" s="316" t="s">
        <v>116</v>
      </c>
      <c r="F273" s="397">
        <v>5.5</v>
      </c>
      <c r="G273" s="1452">
        <v>5.5</v>
      </c>
      <c r="H273" s="486" t="s">
        <v>62</v>
      </c>
      <c r="I273" s="464">
        <v>2.4</v>
      </c>
      <c r="J273" s="505">
        <v>2.4</v>
      </c>
      <c r="K273" s="1748" t="s">
        <v>244</v>
      </c>
      <c r="L273" s="194"/>
      <c r="M273" s="178"/>
      <c r="N273" s="150"/>
      <c r="AA273" s="199"/>
      <c r="AB273" s="1297"/>
      <c r="AC273" s="199"/>
      <c r="AD273" s="1296"/>
      <c r="AE273" s="199"/>
      <c r="AF273" s="172"/>
      <c r="AG273" s="172"/>
      <c r="AH273" s="1296"/>
      <c r="AI273" s="172"/>
      <c r="AJ273" s="172"/>
      <c r="AK273" s="172"/>
      <c r="AL273" s="172"/>
      <c r="AM273" s="209"/>
      <c r="AN273" s="172"/>
      <c r="AO273" s="264"/>
      <c r="AP273" s="340"/>
      <c r="AQ273" s="341"/>
      <c r="AR273" s="264"/>
      <c r="AS273" s="340"/>
      <c r="AT273" s="341"/>
      <c r="AU273" s="172"/>
      <c r="AV273" s="172"/>
      <c r="AW273" s="172"/>
      <c r="AX273" s="172"/>
      <c r="AY273" s="172"/>
      <c r="AZ273" s="172"/>
      <c r="BA273" s="172"/>
      <c r="BB273" s="172"/>
      <c r="BC273" s="172"/>
      <c r="BD273" s="172"/>
    </row>
    <row r="274" spans="2:56" ht="12" customHeight="1" thickBot="1">
      <c r="B274" s="73"/>
      <c r="C274" s="1540"/>
      <c r="D274" s="84"/>
      <c r="E274" s="433" t="s">
        <v>98</v>
      </c>
      <c r="F274" s="434">
        <v>7</v>
      </c>
      <c r="G274" s="1453">
        <v>7</v>
      </c>
      <c r="H274" s="1746"/>
      <c r="I274" s="315"/>
      <c r="J274" s="277"/>
      <c r="K274" s="479" t="s">
        <v>120</v>
      </c>
      <c r="L274" s="117" t="s">
        <v>121</v>
      </c>
      <c r="M274" s="225" t="s">
        <v>122</v>
      </c>
      <c r="N274" s="150"/>
      <c r="AA274" s="199"/>
      <c r="AB274" s="1307"/>
      <c r="AC274" s="363"/>
      <c r="AD274" s="172"/>
      <c r="AE274" s="173"/>
      <c r="AF274" s="172"/>
      <c r="AG274" s="167"/>
      <c r="AH274" s="172"/>
      <c r="AI274" s="172"/>
      <c r="AJ274" s="172"/>
      <c r="AK274" s="172"/>
      <c r="AL274" s="172"/>
      <c r="AM274" s="172"/>
      <c r="AN274" s="172"/>
      <c r="AO274" s="167"/>
      <c r="AP274" s="353"/>
      <c r="AQ274" s="229"/>
      <c r="AR274" s="167"/>
      <c r="AS274" s="353"/>
      <c r="AT274" s="229"/>
      <c r="AU274" s="189"/>
      <c r="AV274" s="172"/>
      <c r="AW274" s="172"/>
      <c r="AX274" s="172"/>
      <c r="AY274" s="172"/>
      <c r="AZ274" s="172"/>
      <c r="BA274" s="172"/>
      <c r="BB274" s="172"/>
      <c r="BC274" s="172"/>
      <c r="BD274" s="172"/>
    </row>
    <row r="275" spans="2:56" ht="14.25" customHeight="1" thickBot="1">
      <c r="B275" s="67"/>
      <c r="C275" s="1541"/>
      <c r="D275" s="38"/>
      <c r="E275" s="677"/>
      <c r="F275" s="758"/>
      <c r="G275" s="758"/>
      <c r="H275" s="1749"/>
      <c r="I275" s="38"/>
      <c r="J275" s="87"/>
      <c r="K275" s="1745" t="s">
        <v>89</v>
      </c>
      <c r="L275" s="1477">
        <v>211</v>
      </c>
      <c r="M275" s="1478">
        <v>200</v>
      </c>
      <c r="N275" s="150"/>
      <c r="AA275" s="172"/>
      <c r="AB275" s="1296"/>
      <c r="AC275" s="172"/>
      <c r="AD275" s="172"/>
      <c r="AE275" s="185"/>
      <c r="AF275" s="172"/>
      <c r="AG275" s="172"/>
      <c r="AH275" s="1296"/>
      <c r="AI275" s="172"/>
      <c r="AJ275" s="172"/>
      <c r="AK275" s="172"/>
      <c r="AL275" s="172"/>
      <c r="AM275" s="172"/>
      <c r="AN275" s="172"/>
      <c r="AO275" s="167"/>
      <c r="AP275" s="166"/>
      <c r="AQ275" s="228"/>
      <c r="AR275" s="167"/>
      <c r="AS275" s="371"/>
      <c r="AT275" s="23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172"/>
    </row>
    <row r="276" spans="2:56">
      <c r="N276" s="150"/>
      <c r="AA276" s="172"/>
      <c r="AB276" s="1296"/>
      <c r="AC276" s="172"/>
      <c r="AD276" s="1296"/>
      <c r="AE276" s="167"/>
      <c r="AF276" s="1297"/>
      <c r="AG276" s="167"/>
      <c r="AH276" s="1296"/>
      <c r="AI276" s="172"/>
      <c r="AJ276" s="172"/>
      <c r="AK276" s="172"/>
      <c r="AL276" s="172"/>
      <c r="AM276" s="172"/>
      <c r="AN276" s="172"/>
      <c r="AO276" s="172"/>
      <c r="AP276" s="172"/>
      <c r="AQ276" s="235"/>
      <c r="AR276" s="167"/>
      <c r="AS276" s="172"/>
      <c r="AT276" s="232"/>
      <c r="AU276" s="189"/>
      <c r="AV276" s="172"/>
      <c r="AW276" s="172"/>
      <c r="AX276" s="172"/>
      <c r="AY276" s="172"/>
      <c r="AZ276" s="172"/>
      <c r="BA276" s="172"/>
      <c r="BB276" s="172"/>
      <c r="BC276" s="172"/>
      <c r="BD276" s="172"/>
    </row>
    <row r="277" spans="2:56">
      <c r="N277" s="150"/>
      <c r="AA277" s="172"/>
      <c r="AB277" s="1296"/>
      <c r="AC277" s="172"/>
      <c r="AD277" s="1296"/>
      <c r="AE277" s="167"/>
      <c r="AF277" s="172"/>
      <c r="AG277" s="167"/>
      <c r="AH277" s="1296"/>
      <c r="AI277" s="172"/>
      <c r="AJ277" s="172"/>
      <c r="AK277" s="172"/>
      <c r="AL277" s="172"/>
      <c r="AM277" s="172"/>
      <c r="AN277" s="370"/>
      <c r="AO277" s="340"/>
      <c r="AP277" s="341"/>
      <c r="AQ277" s="235"/>
      <c r="AR277" s="170"/>
      <c r="AS277" s="171"/>
      <c r="AT277" s="235"/>
      <c r="AU277" s="172"/>
      <c r="AV277" s="172"/>
      <c r="AW277" s="172"/>
      <c r="AX277" s="172"/>
      <c r="AY277" s="172"/>
      <c r="AZ277" s="172"/>
      <c r="BA277" s="172"/>
      <c r="BB277" s="172"/>
      <c r="BC277" s="172"/>
      <c r="BD277" s="172"/>
    </row>
    <row r="278" spans="2:56">
      <c r="B278" s="792" t="s">
        <v>185</v>
      </c>
      <c r="C278" s="1544"/>
      <c r="E278" s="294" t="s">
        <v>574</v>
      </c>
      <c r="G278" s="2"/>
      <c r="H278" s="2"/>
      <c r="I278" s="2"/>
      <c r="L278" s="2"/>
      <c r="N278" s="150"/>
      <c r="O278" s="11"/>
      <c r="P278" s="11"/>
      <c r="Q278" s="11"/>
      <c r="R278" s="57"/>
      <c r="S278" s="15"/>
      <c r="T278" s="234"/>
      <c r="U278" s="605" t="s">
        <v>501</v>
      </c>
      <c r="V278" s="1215"/>
      <c r="W278" s="12"/>
      <c r="X278" s="92">
        <v>0.45</v>
      </c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0"/>
      <c r="AO278" s="171"/>
      <c r="AP278" s="209"/>
      <c r="AQ278" s="235"/>
      <c r="AR278" s="167"/>
      <c r="AS278" s="172"/>
      <c r="AT278" s="172"/>
      <c r="AU278" s="172"/>
      <c r="AV278" s="172"/>
      <c r="AW278" s="172"/>
      <c r="AX278" s="172"/>
      <c r="AY278" s="172"/>
      <c r="AZ278" s="172"/>
      <c r="BA278" s="172"/>
      <c r="BB278" s="172"/>
      <c r="BC278" s="172"/>
      <c r="BD278" s="172"/>
    </row>
    <row r="279" spans="2:56">
      <c r="C279" s="1542"/>
      <c r="D279" t="s">
        <v>500</v>
      </c>
      <c r="F279" s="89"/>
      <c r="G279" s="89"/>
      <c r="I279" s="160" t="s">
        <v>276</v>
      </c>
      <c r="N279" s="150"/>
      <c r="O279" s="52" t="s">
        <v>549</v>
      </c>
      <c r="U279" s="74"/>
      <c r="V279" s="160"/>
      <c r="W279" s="90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0"/>
      <c r="AO279" s="171"/>
      <c r="AP279" s="209"/>
      <c r="AQ279" s="235"/>
      <c r="AR279" s="17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  <c r="BD279" s="172"/>
    </row>
    <row r="280" spans="2:56" ht="16.5" thickBot="1">
      <c r="B280" s="52" t="s">
        <v>549</v>
      </c>
      <c r="C280" s="1546"/>
      <c r="D280" s="91"/>
      <c r="F280" s="213" t="s">
        <v>219</v>
      </c>
      <c r="I280" s="92">
        <v>0.45</v>
      </c>
      <c r="K280" s="1566" t="s">
        <v>576</v>
      </c>
      <c r="N280" s="150"/>
      <c r="O280" s="160" t="s">
        <v>455</v>
      </c>
      <c r="Q280" s="1216" t="s">
        <v>456</v>
      </c>
      <c r="T280" s="240"/>
      <c r="U280" s="213" t="s">
        <v>457</v>
      </c>
      <c r="W280" s="160" t="s">
        <v>575</v>
      </c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3"/>
      <c r="AO280" s="174"/>
      <c r="AP280" s="233"/>
      <c r="AQ280" s="235"/>
      <c r="AR280" s="172"/>
      <c r="AS280" s="172"/>
      <c r="AT280" s="172"/>
      <c r="AU280" s="172"/>
      <c r="AV280" s="172"/>
      <c r="AW280" s="172"/>
      <c r="AX280" s="172"/>
      <c r="AY280" s="172"/>
      <c r="AZ280" s="172"/>
      <c r="BA280" s="172"/>
      <c r="BB280" s="172"/>
      <c r="BC280" s="172"/>
      <c r="BD280" s="172"/>
    </row>
    <row r="281" spans="2:56" ht="15.75" thickBot="1">
      <c r="B281" s="35" t="s">
        <v>1</v>
      </c>
      <c r="C281" s="1543" t="s">
        <v>2</v>
      </c>
      <c r="D281" s="451" t="s">
        <v>3</v>
      </c>
      <c r="E281" s="102" t="s">
        <v>72</v>
      </c>
      <c r="F281" s="81"/>
      <c r="G281" s="81"/>
      <c r="H281" s="81"/>
      <c r="I281" s="81"/>
      <c r="J281" s="81"/>
      <c r="K281" s="81"/>
      <c r="L281" s="81"/>
      <c r="M281" s="64"/>
      <c r="N281" s="150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349"/>
      <c r="AO281" s="349"/>
      <c r="AP281" s="372"/>
      <c r="AQ281" s="172"/>
      <c r="AR281" s="172"/>
      <c r="AS281" s="172"/>
      <c r="AT281" s="172"/>
      <c r="AU281" s="172"/>
      <c r="AV281" s="172"/>
      <c r="AW281" s="172"/>
      <c r="AX281" s="172"/>
      <c r="AY281" s="172"/>
      <c r="AZ281" s="172"/>
      <c r="BA281" s="172"/>
      <c r="BB281" s="172"/>
      <c r="BC281" s="172"/>
      <c r="BD281" s="172"/>
    </row>
    <row r="282" spans="2:56" ht="16.5" thickBot="1">
      <c r="B282" s="494" t="s">
        <v>4</v>
      </c>
      <c r="C282" s="1552"/>
      <c r="D282" s="558" t="s">
        <v>73</v>
      </c>
      <c r="E282" s="540" t="s">
        <v>439</v>
      </c>
      <c r="F282" s="1158"/>
      <c r="G282" s="1159"/>
      <c r="H282" s="48"/>
      <c r="I282" s="48"/>
      <c r="J282" s="48"/>
      <c r="K282" s="1391" t="s">
        <v>441</v>
      </c>
      <c r="L282" s="1162"/>
      <c r="M282" s="225"/>
      <c r="N282" s="1801"/>
      <c r="O282" s="1217" t="s">
        <v>458</v>
      </c>
      <c r="S282" s="603"/>
      <c r="T282" t="s">
        <v>472</v>
      </c>
      <c r="Y282" s="90"/>
      <c r="AA282" s="172"/>
      <c r="AB282" s="172"/>
      <c r="AC282" s="172"/>
      <c r="AD282" s="172"/>
      <c r="AE282" s="172"/>
      <c r="AF282" s="172"/>
      <c r="AG282" s="172"/>
      <c r="AH282" s="172"/>
      <c r="AI282" s="313"/>
      <c r="AJ282" s="172"/>
      <c r="AK282" s="172"/>
      <c r="AL282" s="172"/>
      <c r="AM282" s="172"/>
      <c r="AN282" s="167"/>
      <c r="AO282" s="166"/>
      <c r="AP282" s="235"/>
      <c r="AQ282" s="172"/>
      <c r="AR282" s="172"/>
      <c r="AS282" s="172"/>
      <c r="AT282" s="172"/>
      <c r="AU282" s="172"/>
      <c r="AV282" s="172"/>
      <c r="AW282" s="172"/>
      <c r="AX282" s="172"/>
      <c r="AY282" s="172"/>
      <c r="AZ282" s="172"/>
      <c r="BA282" s="172"/>
      <c r="BB282" s="172"/>
      <c r="BC282" s="172"/>
      <c r="BD282" s="172"/>
    </row>
    <row r="283" spans="2:56" ht="16.5" thickBot="1">
      <c r="B283" s="559" t="s">
        <v>571</v>
      </c>
      <c r="C283" s="1534"/>
      <c r="D283" s="56"/>
      <c r="E283" s="457" t="s">
        <v>120</v>
      </c>
      <c r="F283" s="117" t="s">
        <v>121</v>
      </c>
      <c r="G283" s="500" t="s">
        <v>122</v>
      </c>
      <c r="H283" s="457" t="s">
        <v>120</v>
      </c>
      <c r="I283" s="117" t="s">
        <v>121</v>
      </c>
      <c r="J283" s="500" t="s">
        <v>122</v>
      </c>
      <c r="K283" s="538" t="s">
        <v>120</v>
      </c>
      <c r="L283" s="123" t="s">
        <v>121</v>
      </c>
      <c r="M283" s="537" t="s">
        <v>122</v>
      </c>
      <c r="N283" s="150"/>
      <c r="AA283" s="172"/>
      <c r="AB283" s="172"/>
      <c r="AC283" s="172"/>
      <c r="AD283" s="172"/>
      <c r="AE283" s="172"/>
      <c r="AF283" s="172"/>
      <c r="AG283" s="172"/>
      <c r="AH283" s="172"/>
      <c r="AI283" s="313"/>
      <c r="AJ283" s="172"/>
      <c r="AK283" s="172"/>
      <c r="AL283" s="172"/>
      <c r="AM283" s="172"/>
      <c r="AN283" s="170"/>
      <c r="AO283" s="196"/>
      <c r="AP283" s="209"/>
      <c r="AQ283" s="172"/>
      <c r="AR283" s="172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  <c r="BD283" s="172"/>
    </row>
    <row r="284" spans="2:56" ht="16.5" thickBot="1">
      <c r="B284" s="70"/>
      <c r="C284" s="1538" t="s">
        <v>194</v>
      </c>
      <c r="D284" s="216"/>
      <c r="E284" s="121" t="s">
        <v>56</v>
      </c>
      <c r="F284" s="208">
        <v>45.39</v>
      </c>
      <c r="G284" s="459">
        <v>34</v>
      </c>
      <c r="H284" s="723" t="s">
        <v>283</v>
      </c>
      <c r="I284" s="466">
        <v>0.01</v>
      </c>
      <c r="J284" s="467">
        <v>0.01</v>
      </c>
      <c r="K284" s="119" t="s">
        <v>240</v>
      </c>
      <c r="L284" s="211">
        <v>86</v>
      </c>
      <c r="M284" s="227">
        <v>74</v>
      </c>
      <c r="N284" s="150"/>
      <c r="AA284" s="172"/>
      <c r="AB284" s="172"/>
      <c r="AC284" s="172"/>
      <c r="AD284" s="172"/>
      <c r="AE284" s="172"/>
      <c r="AF284" s="172"/>
      <c r="AG284" s="172"/>
      <c r="AH284" s="172"/>
      <c r="AI284" s="313"/>
      <c r="AJ284" s="172"/>
      <c r="AK284" s="172"/>
      <c r="AL284" s="172"/>
      <c r="AM284" s="172"/>
      <c r="AN284" s="167"/>
      <c r="AO284" s="166"/>
      <c r="AP284" s="235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</row>
    <row r="285" spans="2:56" ht="16.5" thickBot="1">
      <c r="B285" s="421" t="s">
        <v>162</v>
      </c>
      <c r="C285" s="533" t="s">
        <v>334</v>
      </c>
      <c r="D285" s="515">
        <v>250</v>
      </c>
      <c r="E285" s="429" t="s">
        <v>80</v>
      </c>
      <c r="F285" s="426">
        <v>12.5</v>
      </c>
      <c r="G285" s="439">
        <v>10</v>
      </c>
      <c r="H285" s="554" t="s">
        <v>323</v>
      </c>
      <c r="I285" s="518">
        <v>175</v>
      </c>
      <c r="J285" s="541">
        <v>175</v>
      </c>
      <c r="K285" s="429" t="s">
        <v>192</v>
      </c>
      <c r="L285" s="426">
        <v>23</v>
      </c>
      <c r="M285" s="439">
        <v>23</v>
      </c>
      <c r="N285" s="150"/>
      <c r="O285" s="1349" t="s">
        <v>572</v>
      </c>
      <c r="P285" s="1350"/>
      <c r="Q285" s="1350"/>
      <c r="R285" s="569"/>
      <c r="S285" s="81"/>
      <c r="T285" s="81"/>
      <c r="U285" s="81"/>
      <c r="V285" s="81"/>
      <c r="W285" s="81"/>
      <c r="X285" s="81"/>
      <c r="Y285" s="64"/>
      <c r="AA285" s="981"/>
      <c r="AB285" s="1296"/>
      <c r="AC285" s="172"/>
      <c r="AD285" s="1296"/>
      <c r="AE285" s="172"/>
      <c r="AF285" s="1296"/>
      <c r="AG285" s="167"/>
      <c r="AH285" s="1297"/>
      <c r="AI285" s="313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</row>
    <row r="286" spans="2:56" ht="16.5" thickBot="1">
      <c r="B286" s="281"/>
      <c r="C286" s="279" t="s">
        <v>335</v>
      </c>
      <c r="D286" s="570"/>
      <c r="E286" s="429" t="s">
        <v>282</v>
      </c>
      <c r="F286" s="426">
        <v>12</v>
      </c>
      <c r="G286" s="439">
        <v>10</v>
      </c>
      <c r="H286" s="1160" t="s">
        <v>163</v>
      </c>
      <c r="I286" s="1160"/>
      <c r="J286" s="1390"/>
      <c r="K286" s="317" t="s">
        <v>89</v>
      </c>
      <c r="L286" s="474">
        <v>10.4</v>
      </c>
      <c r="M286" s="445">
        <v>10.4</v>
      </c>
      <c r="N286" s="150"/>
      <c r="O286" s="1220" t="s">
        <v>120</v>
      </c>
      <c r="P286" s="1249" t="s">
        <v>121</v>
      </c>
      <c r="Q286" s="1250" t="s">
        <v>122</v>
      </c>
      <c r="R286" s="81"/>
      <c r="S286" s="696" t="s">
        <v>120</v>
      </c>
      <c r="T286" s="696" t="s">
        <v>121</v>
      </c>
      <c r="U286" s="1260" t="s">
        <v>122</v>
      </c>
      <c r="V286" s="81"/>
      <c r="W286" s="696" t="s">
        <v>120</v>
      </c>
      <c r="X286" s="1331" t="s">
        <v>121</v>
      </c>
      <c r="Y286" s="1260" t="s">
        <v>122</v>
      </c>
      <c r="AA286" s="343"/>
      <c r="AB286" s="1296"/>
      <c r="AC286" s="172"/>
      <c r="AD286" s="1067"/>
      <c r="AE286" s="359"/>
      <c r="AF286" s="1296"/>
      <c r="AG286" s="159"/>
      <c r="AH286" s="1296"/>
      <c r="AI286" s="313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</row>
    <row r="287" spans="2:56" ht="15.75">
      <c r="B287" s="520" t="s">
        <v>440</v>
      </c>
      <c r="C287" s="1530" t="s">
        <v>441</v>
      </c>
      <c r="D287" s="491" t="s">
        <v>528</v>
      </c>
      <c r="E287" s="429" t="s">
        <v>112</v>
      </c>
      <c r="F287" s="426">
        <v>2.5</v>
      </c>
      <c r="G287" s="439">
        <v>2.5</v>
      </c>
      <c r="H287" s="554" t="s">
        <v>336</v>
      </c>
      <c r="I287" s="555" t="s">
        <v>245</v>
      </c>
      <c r="J287" s="445">
        <v>4</v>
      </c>
      <c r="K287" s="317" t="s">
        <v>336</v>
      </c>
      <c r="L287" s="555" t="s">
        <v>547</v>
      </c>
      <c r="M287" s="439">
        <v>3.6</v>
      </c>
      <c r="N287" s="150"/>
      <c r="O287" s="1224" t="s">
        <v>210</v>
      </c>
      <c r="P287" s="1251">
        <f>D292</f>
        <v>50</v>
      </c>
      <c r="Q287" s="1304">
        <f>D292</f>
        <v>50</v>
      </c>
      <c r="R287" s="11"/>
      <c r="S287" s="1233" t="s">
        <v>105</v>
      </c>
      <c r="T287" s="1351">
        <f>I302+L292</f>
        <v>8.3000000000000007</v>
      </c>
      <c r="U287" s="1304">
        <f>J302+M292</f>
        <v>8.3000000000000007</v>
      </c>
      <c r="V287" s="11"/>
      <c r="W287" s="1280" t="s">
        <v>460</v>
      </c>
      <c r="X287" s="162"/>
      <c r="Y287" s="163"/>
      <c r="AA287" s="177"/>
      <c r="AB287" s="172"/>
      <c r="AC287" s="199"/>
      <c r="AD287" s="172"/>
      <c r="AE287" s="199"/>
      <c r="AF287" s="1296"/>
      <c r="AG287" s="170"/>
      <c r="AH287" s="1296"/>
      <c r="AI287" s="313"/>
      <c r="AJ287" s="172"/>
      <c r="AK287" s="172"/>
      <c r="AL287" s="172"/>
      <c r="AM287" s="172"/>
      <c r="AN287" s="172"/>
      <c r="AO287" s="172"/>
      <c r="AP287" s="172"/>
      <c r="AQ287" s="172"/>
      <c r="AR287" s="172"/>
      <c r="AS287" s="172"/>
      <c r="AT287" s="172"/>
      <c r="AU287" s="172"/>
      <c r="AV287" s="172"/>
      <c r="AW287" s="172"/>
      <c r="AX287" s="172"/>
      <c r="AY287" s="172"/>
      <c r="AZ287" s="172"/>
      <c r="BA287" s="172"/>
      <c r="BB287" s="172"/>
      <c r="BC287" s="172"/>
      <c r="BD287" s="172"/>
    </row>
    <row r="288" spans="2:56">
      <c r="B288" s="1047" t="s">
        <v>665</v>
      </c>
      <c r="C288" s="486" t="s">
        <v>666</v>
      </c>
      <c r="D288" s="490" t="s">
        <v>667</v>
      </c>
      <c r="E288" s="429" t="s">
        <v>91</v>
      </c>
      <c r="F288" s="426">
        <v>4.42</v>
      </c>
      <c r="G288" s="439">
        <v>4.42</v>
      </c>
      <c r="H288" s="407" t="s">
        <v>189</v>
      </c>
      <c r="I288" s="426">
        <v>122.1</v>
      </c>
      <c r="J288" s="439">
        <v>85.6</v>
      </c>
      <c r="K288" s="431" t="s">
        <v>282</v>
      </c>
      <c r="L288" s="474">
        <v>6.25</v>
      </c>
      <c r="M288" s="467">
        <v>5</v>
      </c>
      <c r="N288" s="150"/>
      <c r="O288" s="1228" t="s">
        <v>209</v>
      </c>
      <c r="P288" s="1253">
        <f>L285+D291</f>
        <v>83</v>
      </c>
      <c r="Q288" s="1323">
        <f>D291+M285</f>
        <v>83</v>
      </c>
      <c r="R288" s="11"/>
      <c r="S288" s="403" t="s">
        <v>91</v>
      </c>
      <c r="T288" s="1253">
        <f>F288+I303+L299+F295</f>
        <v>10.920000000000002</v>
      </c>
      <c r="U288" s="1304">
        <f>G288+J303+M299+G295</f>
        <v>10.920000000000002</v>
      </c>
      <c r="V288" s="11"/>
      <c r="W288" s="1231" t="s">
        <v>112</v>
      </c>
      <c r="X288" s="1253">
        <f>F287+L293+I294</f>
        <v>27</v>
      </c>
      <c r="Y288" s="1324">
        <f>G287+M293+J294</f>
        <v>27</v>
      </c>
      <c r="AA288" s="177"/>
      <c r="AB288" s="1296"/>
      <c r="AC288" s="199"/>
      <c r="AD288" s="172"/>
      <c r="AE288" s="199"/>
      <c r="AF288" s="172"/>
      <c r="AG288" s="170"/>
      <c r="AH288" s="1296"/>
      <c r="AI288" s="172"/>
      <c r="AJ288" s="172"/>
      <c r="AK288" s="172"/>
      <c r="AL288" s="172"/>
      <c r="AM288" s="172"/>
      <c r="AN288" s="172"/>
      <c r="AO288" s="172"/>
      <c r="AP288" s="172"/>
      <c r="AQ288" s="172"/>
      <c r="AR288" s="172"/>
      <c r="AS288" s="172"/>
      <c r="AT288" s="172"/>
      <c r="AU288" s="172"/>
      <c r="AV288" s="172"/>
      <c r="AW288" s="172"/>
      <c r="AX288" s="172"/>
      <c r="AY288" s="172"/>
      <c r="AZ288" s="172"/>
      <c r="BA288" s="172"/>
      <c r="BB288" s="172"/>
      <c r="BC288" s="172"/>
      <c r="BD288" s="172"/>
    </row>
    <row r="289" spans="2:56" ht="15.75" thickBot="1">
      <c r="B289" s="1702" t="s">
        <v>668</v>
      </c>
      <c r="C289" s="1023" t="s">
        <v>203</v>
      </c>
      <c r="D289" s="84"/>
      <c r="E289" s="468" t="s">
        <v>92</v>
      </c>
      <c r="F289" s="471">
        <v>1.5</v>
      </c>
      <c r="G289" s="472">
        <v>1.5</v>
      </c>
      <c r="H289" s="407" t="s">
        <v>282</v>
      </c>
      <c r="I289" s="475">
        <v>22.847999999999999</v>
      </c>
      <c r="J289" s="1163">
        <v>19.2</v>
      </c>
      <c r="K289" s="1289" t="s">
        <v>88</v>
      </c>
      <c r="L289" s="474">
        <v>7.79</v>
      </c>
      <c r="M289" s="467">
        <v>7.79</v>
      </c>
      <c r="N289" s="150"/>
      <c r="O289" s="1289" t="s">
        <v>88</v>
      </c>
      <c r="P289" s="1254">
        <f>L294+L289</f>
        <v>9.17</v>
      </c>
      <c r="Q289" s="1304">
        <f>M294+M289</f>
        <v>9.17</v>
      </c>
      <c r="R289" s="11"/>
      <c r="S289" s="403" t="s">
        <v>98</v>
      </c>
      <c r="T289" s="1253">
        <f>L291+I295</f>
        <v>11.75</v>
      </c>
      <c r="U289" s="1304">
        <f>M291+J295</f>
        <v>11.75</v>
      </c>
      <c r="V289" s="11"/>
      <c r="W289" s="1335" t="s">
        <v>95</v>
      </c>
      <c r="X289" s="1336">
        <f>F286+I289+L288+L298+I293</f>
        <v>64.578000000000003</v>
      </c>
      <c r="Y289" s="1324">
        <f>G286+J289+M288+M298+J293</f>
        <v>53.95</v>
      </c>
      <c r="AA289" s="360"/>
      <c r="AB289" s="1299"/>
      <c r="AC289" s="199"/>
      <c r="AD289" s="172"/>
      <c r="AE289" s="199"/>
      <c r="AF289" s="1296"/>
      <c r="AG289" s="170"/>
      <c r="AH289" s="1321"/>
      <c r="AI289" s="340"/>
      <c r="AJ289" s="172"/>
      <c r="AK289" s="172"/>
      <c r="AL289" s="172"/>
      <c r="AM289" s="172"/>
      <c r="AN289" s="172"/>
      <c r="AO289" s="172"/>
      <c r="AP289" s="172"/>
      <c r="AQ289" s="172"/>
      <c r="AR289" s="172"/>
      <c r="AS289" s="172"/>
      <c r="AT289" s="172"/>
      <c r="AU289" s="172"/>
      <c r="AV289" s="172"/>
      <c r="AW289" s="172"/>
      <c r="AX289" s="172"/>
      <c r="AY289" s="172"/>
      <c r="AZ289" s="172"/>
      <c r="BA289" s="172"/>
      <c r="BB289" s="172"/>
      <c r="BC289" s="172"/>
      <c r="BD289" s="172"/>
    </row>
    <row r="290" spans="2:56" ht="15.75" thickBot="1">
      <c r="B290" s="421" t="s">
        <v>201</v>
      </c>
      <c r="C290" s="533" t="s">
        <v>199</v>
      </c>
      <c r="D290" s="672">
        <v>200</v>
      </c>
      <c r="E290" s="1168" t="s">
        <v>446</v>
      </c>
      <c r="F290" s="471">
        <v>1.3</v>
      </c>
      <c r="G290" s="1161">
        <v>1.3</v>
      </c>
      <c r="H290" s="673" t="s">
        <v>203</v>
      </c>
      <c r="I290" s="48"/>
      <c r="J290" s="59"/>
      <c r="K290" s="1289" t="s">
        <v>695</v>
      </c>
      <c r="L290" s="474">
        <v>2.21</v>
      </c>
      <c r="M290" s="467">
        <v>2.21</v>
      </c>
      <c r="N290" s="1803"/>
      <c r="O290" s="1228" t="s">
        <v>114</v>
      </c>
      <c r="P290" s="1254">
        <f>F299</f>
        <v>39.6</v>
      </c>
      <c r="Q290" s="1326">
        <f>G299</f>
        <v>39.6</v>
      </c>
      <c r="R290" s="11"/>
      <c r="S290" s="1232" t="s">
        <v>332</v>
      </c>
      <c r="T290" s="1341">
        <f>X300</f>
        <v>0.36</v>
      </c>
      <c r="U290" s="1326">
        <f>J287+J299+M287</f>
        <v>14.4</v>
      </c>
      <c r="V290" s="11"/>
      <c r="W290" s="1234" t="s">
        <v>80</v>
      </c>
      <c r="X290" s="1253">
        <f>F285</f>
        <v>12.5</v>
      </c>
      <c r="Y290" s="1324">
        <f>G285</f>
        <v>10</v>
      </c>
      <c r="AA290" s="360"/>
      <c r="AB290" s="1302"/>
      <c r="AC290" s="199"/>
      <c r="AD290" s="172"/>
      <c r="AE290" s="199"/>
      <c r="AF290" s="172"/>
      <c r="AG290" s="167"/>
      <c r="AH290" s="1296"/>
      <c r="AI290" s="172"/>
      <c r="AJ290" s="172"/>
      <c r="AK290" s="172"/>
      <c r="AL290" s="172"/>
      <c r="AM290" s="172"/>
      <c r="AN290" s="172"/>
      <c r="AO290" s="172"/>
      <c r="AP290" s="172"/>
      <c r="AQ290" s="172"/>
      <c r="AR290" s="172"/>
      <c r="AS290" s="172"/>
      <c r="AT290" s="172"/>
      <c r="AU290" s="172"/>
      <c r="AV290" s="172"/>
      <c r="AW290" s="172"/>
      <c r="AX290" s="172"/>
      <c r="AY290" s="172"/>
      <c r="AZ290" s="172"/>
      <c r="BA290" s="172"/>
      <c r="BB290" s="172"/>
      <c r="BC290" s="172"/>
      <c r="BD290" s="172"/>
    </row>
    <row r="291" spans="2:56" ht="15.75" thickBot="1">
      <c r="B291" s="422" t="s">
        <v>9</v>
      </c>
      <c r="C291" s="446" t="s">
        <v>10</v>
      </c>
      <c r="D291" s="492">
        <v>60</v>
      </c>
      <c r="E291" s="1703" t="s">
        <v>318</v>
      </c>
      <c r="F291" s="48"/>
      <c r="G291" s="1707"/>
      <c r="H291" s="683" t="s">
        <v>120</v>
      </c>
      <c r="I291" s="123" t="s">
        <v>121</v>
      </c>
      <c r="J291" s="674" t="s">
        <v>122</v>
      </c>
      <c r="K291" s="429" t="s">
        <v>98</v>
      </c>
      <c r="L291" s="426">
        <v>5</v>
      </c>
      <c r="M291" s="439">
        <v>5</v>
      </c>
      <c r="N291" s="150"/>
      <c r="O291" s="876" t="s">
        <v>56</v>
      </c>
      <c r="P291" s="1254">
        <f>F284+F293</f>
        <v>150.69</v>
      </c>
      <c r="Q291" s="1304">
        <f>G284+G293</f>
        <v>113.2</v>
      </c>
      <c r="R291" s="11"/>
      <c r="S291" s="403" t="s">
        <v>62</v>
      </c>
      <c r="T291" s="1253">
        <f>F303+I307+L304+I296</f>
        <v>26.28</v>
      </c>
      <c r="U291" s="1325">
        <f>G303+M304+J307+J296</f>
        <v>26.28</v>
      </c>
      <c r="V291" s="11"/>
      <c r="W291" s="1362" t="s">
        <v>83</v>
      </c>
      <c r="X291" s="1253">
        <f>I292</f>
        <v>83.13</v>
      </c>
      <c r="Y291" s="1329">
        <f>J292</f>
        <v>67.5</v>
      </c>
      <c r="AA291" s="177"/>
      <c r="AB291" s="172"/>
      <c r="AC291" s="199"/>
      <c r="AD291" s="1296"/>
      <c r="AE291" s="199"/>
      <c r="AF291" s="172"/>
      <c r="AG291" s="167"/>
      <c r="AH291" s="1296"/>
      <c r="AI291" s="172"/>
      <c r="AJ291" s="172"/>
      <c r="AK291" s="172"/>
      <c r="AL291" s="172"/>
      <c r="AM291" s="172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</row>
    <row r="292" spans="2:56" ht="15.75" thickBot="1">
      <c r="B292" s="422" t="s">
        <v>9</v>
      </c>
      <c r="C292" s="446" t="s">
        <v>311</v>
      </c>
      <c r="D292" s="488">
        <v>50</v>
      </c>
      <c r="E292" s="538" t="s">
        <v>120</v>
      </c>
      <c r="F292" s="123" t="s">
        <v>121</v>
      </c>
      <c r="G292" s="1708" t="s">
        <v>122</v>
      </c>
      <c r="H292" s="449" t="s">
        <v>83</v>
      </c>
      <c r="I292" s="211">
        <v>83.13</v>
      </c>
      <c r="J292" s="227">
        <v>67.5</v>
      </c>
      <c r="K292" s="460" t="s">
        <v>502</v>
      </c>
      <c r="L292" s="208">
        <v>4.9000000000000004</v>
      </c>
      <c r="M292" s="218">
        <v>4.9000000000000004</v>
      </c>
      <c r="N292" s="150"/>
      <c r="O292" s="1228" t="s">
        <v>211</v>
      </c>
      <c r="P292" s="1266">
        <f>X292</f>
        <v>187.208</v>
      </c>
      <c r="Q292" s="1326">
        <f>Y292</f>
        <v>158.44999999999999</v>
      </c>
      <c r="R292" s="11"/>
      <c r="S292" s="403" t="s">
        <v>64</v>
      </c>
      <c r="T292" s="1253">
        <f>F307</f>
        <v>1</v>
      </c>
      <c r="U292" s="1304">
        <f>G307</f>
        <v>1</v>
      </c>
      <c r="V292" s="11"/>
      <c r="W292" s="1239" t="s">
        <v>462</v>
      </c>
      <c r="X292" s="1265">
        <f>SUM(X288:X291)</f>
        <v>187.208</v>
      </c>
      <c r="Y292" s="1352">
        <f>SUM(Y288:Y291)</f>
        <v>158.44999999999999</v>
      </c>
      <c r="AA292" s="360"/>
      <c r="AB292" s="1299"/>
      <c r="AC292" s="167"/>
      <c r="AD292" s="172"/>
      <c r="AE292" s="199"/>
      <c r="AF292" s="172"/>
      <c r="AG292" s="167"/>
      <c r="AH292" s="1296"/>
      <c r="AI292" s="172"/>
      <c r="AJ292" s="172"/>
      <c r="AK292" s="189"/>
      <c r="AL292" s="172"/>
      <c r="AM292" s="172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</row>
    <row r="293" spans="2:56">
      <c r="B293" s="404" t="s">
        <v>11</v>
      </c>
      <c r="C293" s="446" t="s">
        <v>271</v>
      </c>
      <c r="D293" s="492">
        <v>110</v>
      </c>
      <c r="E293" s="121" t="s">
        <v>56</v>
      </c>
      <c r="F293" s="208">
        <v>105.3</v>
      </c>
      <c r="G293" s="1709">
        <v>79.2</v>
      </c>
      <c r="H293" s="1585" t="s">
        <v>95</v>
      </c>
      <c r="I293" s="474">
        <v>18.72</v>
      </c>
      <c r="J293" s="445">
        <v>15.75</v>
      </c>
      <c r="K293" s="429" t="s">
        <v>112</v>
      </c>
      <c r="L293" s="469">
        <v>2</v>
      </c>
      <c r="M293" s="427">
        <v>2</v>
      </c>
      <c r="N293" s="150"/>
      <c r="O293" s="1228" t="s">
        <v>488</v>
      </c>
      <c r="P293" s="1261">
        <f>P303</f>
        <v>131.85</v>
      </c>
      <c r="Q293" s="1304">
        <f>Q303</f>
        <v>116</v>
      </c>
      <c r="R293" s="11"/>
      <c r="S293" s="403" t="s">
        <v>214</v>
      </c>
      <c r="T293" s="1253">
        <f>L302</f>
        <v>3.24</v>
      </c>
      <c r="U293" s="1304">
        <f>M302</f>
        <v>3.24</v>
      </c>
      <c r="V293" s="11"/>
      <c r="AA293" s="360"/>
      <c r="AB293" s="1298"/>
      <c r="AC293" s="199"/>
      <c r="AD293" s="172"/>
      <c r="AE293" s="199"/>
      <c r="AF293" s="172"/>
      <c r="AG293" s="167"/>
      <c r="AH293" s="1296"/>
      <c r="AI293" s="172"/>
      <c r="AJ293" s="189"/>
      <c r="AK293" s="189"/>
      <c r="AL293" s="172"/>
      <c r="AM293" s="172"/>
      <c r="AN293" s="172"/>
      <c r="AO293" s="172"/>
      <c r="AP293" s="172"/>
      <c r="AQ293" s="172"/>
      <c r="AR293" s="172"/>
      <c r="AS293" s="172"/>
      <c r="AT293" s="172"/>
      <c r="AU293" s="172"/>
      <c r="AV293" s="172"/>
      <c r="AW293" s="172"/>
      <c r="AX293" s="172"/>
      <c r="AY293" s="172"/>
      <c r="AZ293" s="172"/>
      <c r="BA293" s="172"/>
      <c r="BB293" s="172"/>
      <c r="BC293" s="172"/>
      <c r="BD293" s="172"/>
    </row>
    <row r="294" spans="2:56">
      <c r="B294" s="73"/>
      <c r="C294" s="1630"/>
      <c r="D294" s="11"/>
      <c r="E294" s="429" t="s">
        <v>89</v>
      </c>
      <c r="F294" s="426">
        <v>14.4</v>
      </c>
      <c r="G294" s="730">
        <v>13.5</v>
      </c>
      <c r="H294" s="1705" t="s">
        <v>112</v>
      </c>
      <c r="I294" s="555">
        <v>22.5</v>
      </c>
      <c r="J294" s="439">
        <v>22.5</v>
      </c>
      <c r="K294" s="429" t="s">
        <v>287</v>
      </c>
      <c r="L294" s="426">
        <v>1.38</v>
      </c>
      <c r="M294" s="439">
        <v>1.38</v>
      </c>
      <c r="N294" s="150"/>
      <c r="O294" s="1365" t="s">
        <v>240</v>
      </c>
      <c r="P294" s="1253">
        <f>L284</f>
        <v>86</v>
      </c>
      <c r="Q294" s="1326">
        <f>M284</f>
        <v>74</v>
      </c>
      <c r="R294" s="11"/>
      <c r="S294" s="403" t="s">
        <v>65</v>
      </c>
      <c r="T294" s="1253">
        <f>F289+L297</f>
        <v>1.7</v>
      </c>
      <c r="U294" s="1304">
        <f>G289+M297</f>
        <v>1.7</v>
      </c>
      <c r="V294" s="11"/>
      <c r="W294" s="407" t="s">
        <v>90</v>
      </c>
      <c r="X294" s="1285">
        <f>F301+I285+F308+L295+L305</f>
        <v>466.71</v>
      </c>
      <c r="Y294" s="1329">
        <f>J285+G301+M305+F308+M295</f>
        <v>466.71</v>
      </c>
      <c r="AA294" s="360"/>
      <c r="AB294" s="1299"/>
      <c r="AC294" s="199"/>
      <c r="AD294" s="172"/>
      <c r="AE294" s="199"/>
      <c r="AF294" s="172"/>
      <c r="AG294" s="167"/>
      <c r="AH294" s="1296"/>
      <c r="AI294" s="172"/>
      <c r="AJ294" s="172"/>
      <c r="AK294" s="189"/>
      <c r="AL294" s="172"/>
      <c r="AM294" s="172"/>
      <c r="AN294" s="172"/>
      <c r="AO294" s="172"/>
      <c r="AP294" s="172"/>
      <c r="AQ294" s="172"/>
      <c r="AR294" s="172"/>
      <c r="AS294" s="172"/>
      <c r="AT294" s="172"/>
      <c r="AU294" s="172"/>
      <c r="AV294" s="172"/>
      <c r="AW294" s="172"/>
      <c r="AX294" s="172"/>
      <c r="AY294" s="172"/>
      <c r="AZ294" s="172"/>
      <c r="BA294" s="172"/>
      <c r="BB294" s="172"/>
      <c r="BC294" s="172"/>
      <c r="BD294" s="172"/>
    </row>
    <row r="295" spans="2:56">
      <c r="B295" s="73"/>
      <c r="C295" s="1630"/>
      <c r="D295" s="11"/>
      <c r="E295" s="317" t="s">
        <v>153</v>
      </c>
      <c r="F295" s="426">
        <v>2.7</v>
      </c>
      <c r="G295" s="730">
        <v>2.7</v>
      </c>
      <c r="H295" s="523" t="s">
        <v>98</v>
      </c>
      <c r="I295" s="474">
        <v>6.75</v>
      </c>
      <c r="J295" s="467">
        <v>6.75</v>
      </c>
      <c r="K295" s="429" t="s">
        <v>90</v>
      </c>
      <c r="L295" s="443">
        <v>13.8</v>
      </c>
      <c r="M295" s="444">
        <v>13.8</v>
      </c>
      <c r="N295" s="150"/>
      <c r="O295" s="131" t="s">
        <v>189</v>
      </c>
      <c r="P295" s="1253">
        <f>I288</f>
        <v>122.1</v>
      </c>
      <c r="Q295" s="1304">
        <f>J288</f>
        <v>85.6</v>
      </c>
      <c r="R295" s="11"/>
      <c r="S295" s="1236" t="s">
        <v>286</v>
      </c>
      <c r="T295" s="1353">
        <f>T296+T297+T298</f>
        <v>1.3274000000000001</v>
      </c>
      <c r="U295" s="1308">
        <f>U296+U297+U298</f>
        <v>1.3274000000000001</v>
      </c>
      <c r="V295" s="11"/>
      <c r="W295" s="11"/>
      <c r="X295" s="11"/>
      <c r="Y295" s="84"/>
      <c r="AA295" s="360"/>
      <c r="AB295" s="172"/>
      <c r="AC295" s="353"/>
      <c r="AD295" s="1296"/>
      <c r="AE295" s="199"/>
      <c r="AF295" s="1296"/>
      <c r="AG295" s="167"/>
      <c r="AH295" s="1296"/>
      <c r="AI295" s="167"/>
      <c r="AJ295" s="341"/>
      <c r="AK295" s="189"/>
      <c r="AL295" s="172"/>
      <c r="AM295" s="172"/>
      <c r="AN295" s="172"/>
      <c r="AO295" s="172"/>
      <c r="AP295" s="172"/>
      <c r="AQ295" s="172"/>
      <c r="AR295" s="172"/>
      <c r="AS295" s="172"/>
      <c r="AT295" s="172"/>
      <c r="AU295" s="172"/>
      <c r="AV295" s="172"/>
      <c r="AW295" s="172"/>
      <c r="AX295" s="172"/>
      <c r="AY295" s="172"/>
      <c r="AZ295" s="172"/>
      <c r="BA295" s="172"/>
      <c r="BB295" s="172"/>
      <c r="BC295" s="172"/>
      <c r="BD295" s="172"/>
    </row>
    <row r="296" spans="2:56" ht="15.75" thickBot="1">
      <c r="B296" s="73"/>
      <c r="C296" s="1630"/>
      <c r="D296" s="11"/>
      <c r="E296" s="67"/>
      <c r="F296" s="38"/>
      <c r="G296" s="1458"/>
      <c r="H296" s="529" t="s">
        <v>62</v>
      </c>
      <c r="I296" s="347">
        <v>1.08</v>
      </c>
      <c r="J296" s="1619">
        <v>1.08</v>
      </c>
      <c r="K296" s="429" t="s">
        <v>288</v>
      </c>
      <c r="L296" s="426">
        <v>4.0000000000000002E-4</v>
      </c>
      <c r="M296" s="439">
        <v>4.0000000000000002E-4</v>
      </c>
      <c r="N296" s="150"/>
      <c r="O296" s="1228" t="s">
        <v>71</v>
      </c>
      <c r="P296" s="1253">
        <f>F300+L286+L303+F294</f>
        <v>254.73</v>
      </c>
      <c r="Q296" s="1304">
        <f>G300+J304+M303+M286+G294</f>
        <v>283.83</v>
      </c>
      <c r="R296" s="11"/>
      <c r="S296" s="1149" t="s">
        <v>283</v>
      </c>
      <c r="T296" s="389">
        <f>I284+L296</f>
        <v>1.04E-2</v>
      </c>
      <c r="U296" s="1308">
        <f>J284+M296</f>
        <v>1.04E-2</v>
      </c>
      <c r="V296" s="11"/>
      <c r="W296" s="1355" t="s">
        <v>483</v>
      </c>
      <c r="X296" s="1150" t="s">
        <v>484</v>
      </c>
      <c r="Y296" s="1356" t="s">
        <v>485</v>
      </c>
      <c r="AA296" s="360"/>
      <c r="AB296" s="172"/>
      <c r="AC296" s="199"/>
      <c r="AD296" s="1296"/>
      <c r="AE296" s="199"/>
      <c r="AF296" s="172"/>
      <c r="AG296" s="167"/>
      <c r="AH296" s="1296"/>
      <c r="AI296" s="167"/>
      <c r="AJ296" s="172"/>
      <c r="AK296" s="189"/>
      <c r="AL296" s="172"/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  <c r="BD296" s="172"/>
    </row>
    <row r="297" spans="2:56" ht="15.75" thickBot="1">
      <c r="B297" s="73"/>
      <c r="C297" s="1630"/>
      <c r="D297" s="11"/>
      <c r="E297" s="484" t="s">
        <v>442</v>
      </c>
      <c r="F297" s="48"/>
      <c r="G297" s="59"/>
      <c r="H297" s="48"/>
      <c r="I297" s="48"/>
      <c r="J297" s="59"/>
      <c r="K297" s="429" t="s">
        <v>92</v>
      </c>
      <c r="L297" s="469">
        <v>0.2</v>
      </c>
      <c r="M297" s="439">
        <v>0.2</v>
      </c>
      <c r="N297" s="1803"/>
      <c r="O297" s="1228" t="s">
        <v>492</v>
      </c>
      <c r="P297" s="1253">
        <f>I304</f>
        <v>30</v>
      </c>
      <c r="Q297" s="389"/>
      <c r="R297" s="11"/>
      <c r="S297" s="1281" t="s">
        <v>338</v>
      </c>
      <c r="T297" s="389">
        <f>I300</f>
        <v>1.7000000000000001E-2</v>
      </c>
      <c r="U297" s="1320">
        <f>J300</f>
        <v>1.7000000000000001E-2</v>
      </c>
      <c r="V297" s="11"/>
      <c r="W297" s="389" t="s">
        <v>493</v>
      </c>
      <c r="X297" s="1341">
        <f>Y297/1000/0.04</f>
        <v>0.1</v>
      </c>
      <c r="Y297" s="1437">
        <f>J287</f>
        <v>4</v>
      </c>
      <c r="AA297" s="360"/>
      <c r="AB297" s="1297"/>
      <c r="AC297" s="350"/>
      <c r="AD297" s="172"/>
      <c r="AE297" s="199"/>
      <c r="AF297" s="172"/>
      <c r="AG297" s="167"/>
      <c r="AH297" s="1307"/>
      <c r="AI297" s="167"/>
      <c r="AJ297" s="172"/>
      <c r="AK297" s="189"/>
      <c r="AL297" s="172"/>
      <c r="AM297" s="172"/>
      <c r="AN297" s="172"/>
      <c r="AO297" s="172"/>
      <c r="AP297" s="172"/>
      <c r="AQ297" s="172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172"/>
      <c r="BD297" s="172"/>
    </row>
    <row r="298" spans="2:56" ht="15.75" thickBot="1">
      <c r="B298" s="73"/>
      <c r="C298" s="1630"/>
      <c r="D298" s="84"/>
      <c r="E298" s="684" t="s">
        <v>120</v>
      </c>
      <c r="F298" s="436" t="s">
        <v>121</v>
      </c>
      <c r="G298" s="561" t="s">
        <v>122</v>
      </c>
      <c r="H298" s="684" t="s">
        <v>120</v>
      </c>
      <c r="I298" s="436" t="s">
        <v>121</v>
      </c>
      <c r="J298" s="561" t="s">
        <v>122</v>
      </c>
      <c r="K298" s="429" t="s">
        <v>282</v>
      </c>
      <c r="L298" s="426">
        <v>4.76</v>
      </c>
      <c r="M298" s="439">
        <v>4</v>
      </c>
      <c r="N298" s="150"/>
      <c r="O298" s="1228" t="s">
        <v>74</v>
      </c>
      <c r="P298" s="1254">
        <f>F302</f>
        <v>59.34</v>
      </c>
      <c r="Q298" s="1304">
        <f>G302</f>
        <v>58.6</v>
      </c>
      <c r="R298" s="11"/>
      <c r="S298" s="1281" t="s">
        <v>446</v>
      </c>
      <c r="T298" s="389">
        <f>F290</f>
        <v>1.3</v>
      </c>
      <c r="U298" s="1318">
        <f>G290</f>
        <v>1.3</v>
      </c>
      <c r="V298" s="11"/>
      <c r="W298" s="389" t="s">
        <v>494</v>
      </c>
      <c r="X298" s="1341">
        <f>Y298/1000/0.04</f>
        <v>0.16999999999999998</v>
      </c>
      <c r="Y298" s="1438">
        <f>J299</f>
        <v>6.8</v>
      </c>
      <c r="AA298" s="360"/>
      <c r="AB298" s="1300"/>
      <c r="AC298" s="199"/>
      <c r="AD298" s="1307"/>
      <c r="AE298" s="199"/>
      <c r="AF298" s="1296"/>
      <c r="AG298" s="202"/>
      <c r="AH298" s="1296"/>
      <c r="AI298" s="167"/>
      <c r="AJ298" s="172"/>
      <c r="AK298" s="189"/>
      <c r="AL298" s="172"/>
      <c r="AM298" s="172"/>
      <c r="AN298" s="172"/>
      <c r="AO298" s="172"/>
      <c r="AP298" s="172"/>
      <c r="AQ298" s="172"/>
      <c r="AR298" s="172"/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2"/>
      <c r="BC298" s="172"/>
      <c r="BD298" s="172"/>
    </row>
    <row r="299" spans="2:56" ht="15.75" thickBot="1">
      <c r="B299" s="102"/>
      <c r="C299" s="1629" t="s">
        <v>195</v>
      </c>
      <c r="D299" s="688"/>
      <c r="E299" s="1710" t="s">
        <v>114</v>
      </c>
      <c r="F299" s="477">
        <v>39.6</v>
      </c>
      <c r="G299" s="545">
        <v>39.6</v>
      </c>
      <c r="H299" s="1167" t="s">
        <v>284</v>
      </c>
      <c r="I299" s="1164" t="s">
        <v>438</v>
      </c>
      <c r="J299" s="1165">
        <v>6.8</v>
      </c>
      <c r="K299" s="481" t="s">
        <v>91</v>
      </c>
      <c r="L299" s="475">
        <v>0.4</v>
      </c>
      <c r="M299" s="1163">
        <v>0.4</v>
      </c>
      <c r="N299" s="150"/>
      <c r="O299" s="1208"/>
      <c r="P299" s="1415"/>
      <c r="Q299" s="1404"/>
      <c r="R299" s="11"/>
      <c r="S299" s="407" t="s">
        <v>116</v>
      </c>
      <c r="T299" s="389">
        <f>I301</f>
        <v>3.4</v>
      </c>
      <c r="U299" s="1304">
        <f>J301</f>
        <v>3.4</v>
      </c>
      <c r="V299" s="11"/>
      <c r="W299" s="389" t="s">
        <v>517</v>
      </c>
      <c r="X299" s="1341">
        <f>Y299/1000/0.04</f>
        <v>0.09</v>
      </c>
      <c r="Y299" s="1438">
        <f>M287</f>
        <v>3.6</v>
      </c>
      <c r="AA299" s="360"/>
      <c r="AB299" s="1297"/>
      <c r="AC299" s="199"/>
      <c r="AD299" s="172"/>
      <c r="AE299" s="199"/>
      <c r="AF299" s="1296"/>
      <c r="AG299" s="172"/>
      <c r="AH299" s="1296"/>
      <c r="AI299" s="172"/>
      <c r="AJ299" s="172"/>
      <c r="AK299" s="189"/>
      <c r="AL299" s="172"/>
      <c r="AM299" s="172"/>
      <c r="AN299" s="172"/>
      <c r="AO299" s="172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  <c r="BD299" s="172"/>
    </row>
    <row r="300" spans="2:56" ht="15.75" thickBot="1">
      <c r="B300" s="1166" t="s">
        <v>337</v>
      </c>
      <c r="C300" s="533" t="s">
        <v>443</v>
      </c>
      <c r="D300" s="515" t="s">
        <v>538</v>
      </c>
      <c r="E300" s="442" t="s">
        <v>89</v>
      </c>
      <c r="F300" s="474">
        <v>29.93</v>
      </c>
      <c r="G300" s="473">
        <v>29.93</v>
      </c>
      <c r="H300" s="407" t="s">
        <v>338</v>
      </c>
      <c r="I300" s="443">
        <v>1.7000000000000001E-2</v>
      </c>
      <c r="J300" s="463">
        <v>1.7000000000000001E-2</v>
      </c>
      <c r="K300" s="1704" t="s">
        <v>669</v>
      </c>
      <c r="L300" s="194"/>
      <c r="M300" s="178"/>
      <c r="N300" s="150"/>
      <c r="O300" s="1439" t="s">
        <v>512</v>
      </c>
      <c r="P300" s="1424" t="s">
        <v>121</v>
      </c>
      <c r="Q300" s="1425" t="s">
        <v>122</v>
      </c>
      <c r="R300" s="11"/>
      <c r="S300" s="11"/>
      <c r="T300" s="11"/>
      <c r="U300" s="11"/>
      <c r="V300" s="11"/>
      <c r="W300" s="1150" t="s">
        <v>487</v>
      </c>
      <c r="X300" s="1358">
        <f>SUM(X297:X299)</f>
        <v>0.36</v>
      </c>
      <c r="Y300" s="1441">
        <f>SUM(Y297:Y299)</f>
        <v>14.4</v>
      </c>
      <c r="AA300" s="360"/>
      <c r="AB300" s="1297"/>
      <c r="AC300" s="199"/>
      <c r="AD300" s="1296"/>
      <c r="AE300" s="199"/>
      <c r="AF300" s="172"/>
      <c r="AG300" s="167"/>
      <c r="AH300" s="1296"/>
      <c r="AI300" s="172"/>
      <c r="AJ300" s="172"/>
      <c r="AK300" s="189"/>
      <c r="AL300" s="172"/>
      <c r="AM300" s="172"/>
      <c r="AN300" s="172"/>
      <c r="AO300" s="172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</row>
    <row r="301" spans="2:56" ht="16.5" thickBot="1">
      <c r="B301" s="281"/>
      <c r="C301" s="1466" t="s">
        <v>444</v>
      </c>
      <c r="D301" s="570"/>
      <c r="E301" s="543" t="s">
        <v>90</v>
      </c>
      <c r="F301" s="464">
        <v>51.91</v>
      </c>
      <c r="G301" s="465">
        <v>51.91</v>
      </c>
      <c r="H301" s="554" t="s">
        <v>172</v>
      </c>
      <c r="I301" s="426">
        <v>3.4</v>
      </c>
      <c r="J301" s="333">
        <v>3.4</v>
      </c>
      <c r="K301" s="259" t="s">
        <v>120</v>
      </c>
      <c r="L301" s="260" t="s">
        <v>121</v>
      </c>
      <c r="M301" s="394" t="s">
        <v>122</v>
      </c>
      <c r="N301" s="180"/>
      <c r="O301" s="317" t="s">
        <v>495</v>
      </c>
      <c r="P301" s="1376">
        <f>L308</f>
        <v>124.85</v>
      </c>
      <c r="Q301" s="1304">
        <f>M308</f>
        <v>110</v>
      </c>
      <c r="R301" s="11"/>
      <c r="S301" s="231"/>
      <c r="T301" s="172"/>
      <c r="U301" s="172"/>
      <c r="V301" s="11"/>
      <c r="W301" s="11"/>
      <c r="X301" s="11"/>
      <c r="Y301" s="84"/>
      <c r="AA301" s="365"/>
      <c r="AB301" s="1296"/>
      <c r="AC301" s="199"/>
      <c r="AD301" s="172"/>
      <c r="AE301" s="199"/>
      <c r="AF301" s="1296"/>
      <c r="AG301" s="172"/>
      <c r="AH301" s="1296"/>
      <c r="AI301" s="172"/>
      <c r="AJ301" s="313"/>
      <c r="AK301" s="189"/>
      <c r="AL301" s="172"/>
      <c r="AM301" s="172"/>
      <c r="AN301" s="172"/>
      <c r="AO301" s="172"/>
      <c r="AP301" s="172"/>
      <c r="AQ301" s="172"/>
      <c r="AR301" s="172"/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  <c r="BC301" s="172"/>
      <c r="BD301" s="172"/>
    </row>
    <row r="302" spans="2:56" ht="15.75">
      <c r="B302" s="419" t="s">
        <v>18</v>
      </c>
      <c r="C302" s="626" t="s">
        <v>670</v>
      </c>
      <c r="D302" s="1002">
        <v>200</v>
      </c>
      <c r="E302" s="442" t="s">
        <v>101</v>
      </c>
      <c r="F302" s="443">
        <v>59.34</v>
      </c>
      <c r="G302" s="463">
        <v>58.6</v>
      </c>
      <c r="H302" s="554" t="s">
        <v>105</v>
      </c>
      <c r="I302" s="426">
        <v>3.4</v>
      </c>
      <c r="J302" s="333">
        <v>3.4</v>
      </c>
      <c r="K302" s="210" t="s">
        <v>223</v>
      </c>
      <c r="L302" s="217">
        <v>3.24</v>
      </c>
      <c r="M302" s="220">
        <v>3.24</v>
      </c>
      <c r="N302" s="150"/>
      <c r="O302" s="429" t="s">
        <v>200</v>
      </c>
      <c r="P302" s="1376">
        <f>I308</f>
        <v>7</v>
      </c>
      <c r="Q302" s="1304">
        <f>J308</f>
        <v>6</v>
      </c>
      <c r="R302" s="11"/>
      <c r="S302" s="683"/>
      <c r="T302" s="101"/>
      <c r="U302" s="226"/>
      <c r="V302" s="11"/>
      <c r="AA302" s="199"/>
      <c r="AB302" s="1297"/>
      <c r="AC302" s="199"/>
      <c r="AD302" s="1296"/>
      <c r="AE302" s="199"/>
      <c r="AF302" s="172"/>
      <c r="AG302" s="172"/>
      <c r="AH302" s="1296"/>
      <c r="AI302" s="172"/>
      <c r="AJ302" s="313"/>
      <c r="AK302" s="189"/>
      <c r="AL302" s="172"/>
      <c r="AM302" s="172"/>
      <c r="AN302" s="172"/>
      <c r="AO302" s="17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</row>
    <row r="303" spans="2:56" ht="15.75">
      <c r="B303" s="73"/>
      <c r="C303" s="1647"/>
      <c r="D303" s="84"/>
      <c r="E303" s="442" t="s">
        <v>62</v>
      </c>
      <c r="F303" s="474">
        <v>10.199999999999999</v>
      </c>
      <c r="G303" s="473">
        <v>10.199999999999999</v>
      </c>
      <c r="H303" s="554" t="s">
        <v>339</v>
      </c>
      <c r="I303" s="426">
        <v>3.4</v>
      </c>
      <c r="J303" s="333">
        <v>3.4</v>
      </c>
      <c r="K303" s="318" t="s">
        <v>71</v>
      </c>
      <c r="L303" s="396">
        <v>200</v>
      </c>
      <c r="M303" s="398">
        <v>200</v>
      </c>
      <c r="N303" s="150"/>
      <c r="O303" s="1440" t="s">
        <v>514</v>
      </c>
      <c r="P303" s="1366">
        <f>SUM(P301:P302)</f>
        <v>131.85</v>
      </c>
      <c r="Q303" s="1426">
        <f>SUM(Q301:Q302)</f>
        <v>116</v>
      </c>
      <c r="R303" s="11"/>
      <c r="V303" s="11"/>
      <c r="AA303" s="199"/>
      <c r="AB303" s="1307"/>
      <c r="AC303" s="303"/>
      <c r="AD303" s="1296"/>
      <c r="AE303" s="173"/>
      <c r="AF303" s="172"/>
      <c r="AG303" s="167"/>
      <c r="AH303" s="172"/>
      <c r="AI303" s="172"/>
      <c r="AJ303" s="313"/>
      <c r="AK303" s="172"/>
      <c r="AL303" s="172"/>
      <c r="AM303" s="172"/>
      <c r="AN303" s="172"/>
      <c r="AO303" s="172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2"/>
      <c r="BC303" s="172"/>
      <c r="BD303" s="172"/>
    </row>
    <row r="304" spans="2:56" ht="16.5" thickBot="1">
      <c r="B304" s="73"/>
      <c r="C304" s="1630"/>
      <c r="D304" s="84"/>
      <c r="E304" s="38"/>
      <c r="F304" s="38"/>
      <c r="G304" s="38"/>
      <c r="H304" s="324" t="s">
        <v>294</v>
      </c>
      <c r="I304" s="347">
        <v>30</v>
      </c>
      <c r="J304" s="542">
        <v>30</v>
      </c>
      <c r="K304" s="272" t="s">
        <v>62</v>
      </c>
      <c r="L304" s="283">
        <v>5</v>
      </c>
      <c r="M304" s="284">
        <v>5</v>
      </c>
      <c r="N304" s="150"/>
      <c r="O304" s="73"/>
      <c r="P304" s="11"/>
      <c r="Q304" s="11"/>
      <c r="R304" s="11"/>
      <c r="V304" s="11"/>
      <c r="W304" s="11"/>
      <c r="X304" s="11"/>
      <c r="Y304" s="84"/>
      <c r="AA304" s="172"/>
      <c r="AB304" s="1296"/>
      <c r="AC304" s="172"/>
      <c r="AD304" s="1296"/>
      <c r="AE304" s="167"/>
      <c r="AF304" s="172"/>
      <c r="AG304" s="172"/>
      <c r="AH304" s="1296"/>
      <c r="AI304" s="172"/>
      <c r="AJ304" s="313"/>
      <c r="AK304" s="172"/>
      <c r="AL304" s="172"/>
      <c r="AM304" s="172"/>
      <c r="AN304" s="172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  <c r="BC304" s="172"/>
      <c r="BD304" s="172"/>
    </row>
    <row r="305" spans="2:56" ht="13.5" customHeight="1" thickBot="1">
      <c r="B305" s="73"/>
      <c r="C305" s="1630"/>
      <c r="D305" s="84"/>
      <c r="E305" s="46"/>
      <c r="F305" s="1706" t="s">
        <v>257</v>
      </c>
      <c r="G305" s="48"/>
      <c r="H305" s="48"/>
      <c r="I305" s="48"/>
      <c r="J305" s="59"/>
      <c r="K305" s="316" t="s">
        <v>90</v>
      </c>
      <c r="L305" s="396">
        <v>10</v>
      </c>
      <c r="M305" s="398">
        <v>10</v>
      </c>
      <c r="N305" s="172"/>
      <c r="O305" s="67"/>
      <c r="P305" s="38"/>
      <c r="Q305" s="38"/>
      <c r="R305" s="38"/>
      <c r="V305" s="38"/>
      <c r="W305" s="38"/>
      <c r="X305" s="38"/>
      <c r="Y305" s="87"/>
      <c r="AA305" s="172"/>
      <c r="AB305" s="1296"/>
      <c r="AC305" s="172"/>
      <c r="AD305" s="1296"/>
      <c r="AE305" s="167"/>
      <c r="AF305" s="172"/>
      <c r="AG305" s="172"/>
      <c r="AH305" s="1296"/>
      <c r="AI305" s="172"/>
      <c r="AJ305" s="313"/>
      <c r="AK305" s="172"/>
      <c r="AL305" s="172"/>
      <c r="AM305" s="172"/>
      <c r="AN305" s="172"/>
      <c r="AO305" s="172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2"/>
      <c r="BC305" s="172"/>
      <c r="BD305" s="172"/>
    </row>
    <row r="306" spans="2:56" ht="16.5" thickBot="1">
      <c r="B306" s="73"/>
      <c r="C306" s="1630"/>
      <c r="D306" s="84"/>
      <c r="E306" s="538" t="s">
        <v>120</v>
      </c>
      <c r="F306" s="123" t="s">
        <v>121</v>
      </c>
      <c r="G306" s="226" t="s">
        <v>122</v>
      </c>
      <c r="H306" s="524" t="s">
        <v>120</v>
      </c>
      <c r="I306" s="122" t="s">
        <v>121</v>
      </c>
      <c r="J306" s="222" t="s">
        <v>122</v>
      </c>
      <c r="K306" s="678" t="s">
        <v>271</v>
      </c>
      <c r="L306" s="48"/>
      <c r="M306" s="59"/>
      <c r="N306" s="150"/>
      <c r="AA306" s="172"/>
      <c r="AB306" s="1296"/>
      <c r="AC306" s="172"/>
      <c r="AD306" s="1296"/>
      <c r="AE306" s="167"/>
      <c r="AF306" s="172"/>
      <c r="AG306" s="172"/>
      <c r="AH306" s="1296"/>
      <c r="AI306" s="172"/>
      <c r="AJ306" s="313"/>
      <c r="AK306" s="172"/>
      <c r="AL306" s="172"/>
      <c r="AM306" s="172"/>
      <c r="AN306" s="172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2"/>
      <c r="BC306" s="172"/>
      <c r="BD306" s="172"/>
    </row>
    <row r="307" spans="2:56" ht="13.5" customHeight="1" thickBot="1">
      <c r="B307" s="73"/>
      <c r="C307" s="1630"/>
      <c r="D307" s="11"/>
      <c r="E307" s="206" t="s">
        <v>103</v>
      </c>
      <c r="F307" s="205">
        <v>1</v>
      </c>
      <c r="G307" s="1712">
        <v>1</v>
      </c>
      <c r="H307" s="1713" t="s">
        <v>62</v>
      </c>
      <c r="I307" s="205">
        <v>10</v>
      </c>
      <c r="J307" s="214">
        <v>10</v>
      </c>
      <c r="K307" s="457" t="s">
        <v>120</v>
      </c>
      <c r="L307" s="117" t="s">
        <v>121</v>
      </c>
      <c r="M307" s="225" t="s">
        <v>122</v>
      </c>
      <c r="N307" s="150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  <c r="AP307" s="172"/>
      <c r="AQ307" s="172"/>
      <c r="AR307" s="172"/>
      <c r="AS307" s="172"/>
      <c r="AT307" s="172"/>
      <c r="AU307" s="172"/>
      <c r="AV307" s="172"/>
      <c r="AW307" s="172"/>
      <c r="AX307" s="172"/>
      <c r="AY307" s="172"/>
      <c r="AZ307" s="172"/>
      <c r="BA307" s="172"/>
      <c r="BB307" s="172"/>
      <c r="BC307" s="172"/>
      <c r="BD307" s="172"/>
    </row>
    <row r="308" spans="2:56" ht="13.5" customHeight="1" thickBot="1">
      <c r="B308" s="67"/>
      <c r="C308" s="1711"/>
      <c r="D308" s="38"/>
      <c r="E308" s="337" t="s">
        <v>90</v>
      </c>
      <c r="F308" s="345">
        <v>216</v>
      </c>
      <c r="G308" s="1714"/>
      <c r="H308" s="346" t="s">
        <v>200</v>
      </c>
      <c r="I308" s="345">
        <v>7</v>
      </c>
      <c r="J308" s="320">
        <v>6</v>
      </c>
      <c r="K308" s="679" t="s">
        <v>285</v>
      </c>
      <c r="L308" s="680">
        <v>124.85</v>
      </c>
      <c r="M308" s="681">
        <v>110</v>
      </c>
      <c r="N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  <c r="AP308" s="172"/>
      <c r="AQ308" s="172"/>
      <c r="AR308" s="172"/>
      <c r="AS308" s="172"/>
      <c r="AT308" s="172"/>
      <c r="AU308" s="172"/>
      <c r="AV308" s="172"/>
      <c r="AW308" s="172"/>
      <c r="AX308" s="172"/>
      <c r="AY308" s="172"/>
      <c r="AZ308" s="172"/>
      <c r="BA308" s="172"/>
      <c r="BB308" s="172"/>
      <c r="BC308" s="172"/>
      <c r="BD308" s="172"/>
    </row>
    <row r="309" spans="2:56" ht="16.5" thickBot="1">
      <c r="N309" s="150"/>
      <c r="O309" s="1349" t="s">
        <v>651</v>
      </c>
      <c r="P309" s="1350"/>
      <c r="Q309" s="1350"/>
      <c r="R309" s="569"/>
      <c r="S309" s="81"/>
      <c r="T309" s="81"/>
      <c r="U309" s="81"/>
      <c r="V309" s="81"/>
      <c r="W309" s="81"/>
      <c r="X309" s="81"/>
      <c r="Y309" s="64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</row>
    <row r="310" spans="2:56" ht="13.5" customHeight="1" thickBot="1">
      <c r="B310" s="35" t="s">
        <v>1</v>
      </c>
      <c r="C310" s="1543" t="s">
        <v>2</v>
      </c>
      <c r="D310" s="96" t="s">
        <v>3</v>
      </c>
      <c r="E310" s="102" t="s">
        <v>72</v>
      </c>
      <c r="F310" s="81"/>
      <c r="G310" s="81"/>
      <c r="H310" s="81"/>
      <c r="I310" s="81"/>
      <c r="J310" s="81"/>
      <c r="K310" s="81"/>
      <c r="L310" s="81"/>
      <c r="M310" s="64"/>
      <c r="N310" s="150"/>
      <c r="O310" s="1220" t="s">
        <v>120</v>
      </c>
      <c r="P310" s="1249" t="s">
        <v>121</v>
      </c>
      <c r="Q310" s="1250" t="s">
        <v>122</v>
      </c>
      <c r="R310" s="81"/>
      <c r="S310" s="696" t="s">
        <v>120</v>
      </c>
      <c r="T310" s="696" t="s">
        <v>121</v>
      </c>
      <c r="U310" s="1260" t="s">
        <v>122</v>
      </c>
      <c r="V310" s="81"/>
      <c r="W310" s="696" t="s">
        <v>120</v>
      </c>
      <c r="X310" s="1331" t="s">
        <v>121</v>
      </c>
      <c r="Y310" s="1260" t="s">
        <v>122</v>
      </c>
      <c r="AA310" s="951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</row>
    <row r="311" spans="2:56" ht="16.5" thickBot="1">
      <c r="B311" s="704" t="s">
        <v>573</v>
      </c>
      <c r="C311" s="1548"/>
      <c r="D311" s="512"/>
      <c r="E311" s="454" t="s">
        <v>278</v>
      </c>
      <c r="F311" s="81"/>
      <c r="G311" s="81"/>
      <c r="H311" s="1587" t="s">
        <v>598</v>
      </c>
      <c r="I311" s="48"/>
      <c r="J311" s="59"/>
      <c r="K311" s="1590" t="s">
        <v>606</v>
      </c>
      <c r="L311" s="48"/>
      <c r="M311" s="59"/>
      <c r="N311" s="150"/>
      <c r="O311" s="1224" t="s">
        <v>210</v>
      </c>
      <c r="P311" s="1251">
        <f>D322</f>
        <v>48</v>
      </c>
      <c r="Q311" s="1675">
        <f>D322</f>
        <v>48</v>
      </c>
      <c r="R311" s="11"/>
      <c r="S311" s="1233" t="s">
        <v>59</v>
      </c>
      <c r="T311" s="1351">
        <f>I328</f>
        <v>15.51</v>
      </c>
      <c r="U311" s="1675">
        <f>J328</f>
        <v>15</v>
      </c>
      <c r="V311" s="11"/>
      <c r="W311" s="1280" t="s">
        <v>460</v>
      </c>
      <c r="X311" s="162"/>
      <c r="Y311" s="163"/>
      <c r="AA311" s="343"/>
      <c r="AB311" s="1296"/>
      <c r="AC311" s="172"/>
      <c r="AD311" s="1067"/>
      <c r="AE311" s="359"/>
      <c r="AF311" s="1296"/>
      <c r="AG311" s="159"/>
      <c r="AH311" s="1296"/>
      <c r="AI311" s="172"/>
      <c r="AJ311" s="172"/>
      <c r="AK311" s="172"/>
      <c r="AL311" s="172"/>
      <c r="AM311" s="172"/>
      <c r="AN311" s="172"/>
      <c r="AO311" s="172"/>
      <c r="AP311" s="172"/>
      <c r="AQ311" s="172"/>
      <c r="AR311" s="172"/>
      <c r="AS311" s="172"/>
      <c r="AT311" s="172"/>
      <c r="AU311" s="172"/>
      <c r="AV311" s="172"/>
      <c r="AW311" s="172"/>
      <c r="AX311" s="172"/>
      <c r="AY311" s="172"/>
      <c r="AZ311" s="172"/>
      <c r="BA311" s="172"/>
      <c r="BB311" s="172"/>
      <c r="BC311" s="172"/>
      <c r="BD311" s="172"/>
    </row>
    <row r="312" spans="2:56" ht="15.75" thickBot="1">
      <c r="B312" s="70"/>
      <c r="C312" s="1538" t="s">
        <v>194</v>
      </c>
      <c r="D312" s="216"/>
      <c r="E312" s="676" t="s">
        <v>279</v>
      </c>
      <c r="F312" s="38"/>
      <c r="G312" s="38"/>
      <c r="H312" s="538" t="s">
        <v>120</v>
      </c>
      <c r="I312" s="123" t="s">
        <v>121</v>
      </c>
      <c r="J312" s="537" t="s">
        <v>122</v>
      </c>
      <c r="K312" s="528" t="s">
        <v>120</v>
      </c>
      <c r="L312" s="117" t="s">
        <v>121</v>
      </c>
      <c r="M312" s="225" t="s">
        <v>122</v>
      </c>
      <c r="N312" s="180"/>
      <c r="O312" s="1228" t="s">
        <v>209</v>
      </c>
      <c r="P312" s="1253">
        <f>D321+D329</f>
        <v>90</v>
      </c>
      <c r="Q312" s="1675">
        <f>D329+D321</f>
        <v>90</v>
      </c>
      <c r="R312" s="11"/>
      <c r="S312" s="403" t="s">
        <v>91</v>
      </c>
      <c r="T312" s="1253">
        <f>F319+I319+L314</f>
        <v>18.5</v>
      </c>
      <c r="U312" s="1675">
        <f>G319+J319+M314</f>
        <v>18.5</v>
      </c>
      <c r="V312" s="11"/>
      <c r="W312" s="1231" t="s">
        <v>112</v>
      </c>
      <c r="X312" s="1253">
        <f>F320+I321</f>
        <v>12.6</v>
      </c>
      <c r="Y312" s="1675">
        <f>G320+J321</f>
        <v>12.6</v>
      </c>
      <c r="AA312" s="177"/>
      <c r="AB312" s="172"/>
      <c r="AC312" s="199"/>
      <c r="AD312" s="172"/>
      <c r="AE312" s="199"/>
      <c r="AF312" s="1296"/>
      <c r="AG312" s="170"/>
      <c r="AH312" s="1296"/>
      <c r="AI312" s="172"/>
      <c r="AJ312" s="172"/>
      <c r="AK312" s="172"/>
      <c r="AL312" s="172"/>
      <c r="AM312" s="172"/>
      <c r="AN312" s="172"/>
      <c r="AO312" s="172"/>
      <c r="AP312" s="172"/>
      <c r="AQ312" s="172"/>
      <c r="AR312" s="172"/>
      <c r="AS312" s="172"/>
      <c r="AT312" s="172"/>
      <c r="AU312" s="172"/>
      <c r="AV312" s="172"/>
      <c r="AW312" s="172"/>
      <c r="AX312" s="172"/>
      <c r="AY312" s="172"/>
      <c r="AZ312" s="172"/>
      <c r="BA312" s="172"/>
      <c r="BB312" s="172"/>
      <c r="BC312" s="172"/>
      <c r="BD312" s="172"/>
    </row>
    <row r="313" spans="2:56" ht="15.75" thickBot="1">
      <c r="B313" s="689" t="s">
        <v>161</v>
      </c>
      <c r="C313" s="533" t="s">
        <v>278</v>
      </c>
      <c r="D313" s="672">
        <v>250</v>
      </c>
      <c r="E313" s="684" t="s">
        <v>120</v>
      </c>
      <c r="F313" s="436" t="s">
        <v>121</v>
      </c>
      <c r="G313" s="561" t="s">
        <v>122</v>
      </c>
      <c r="H313" s="1588" t="s">
        <v>603</v>
      </c>
      <c r="I313" s="516">
        <v>105.7</v>
      </c>
      <c r="J313" s="1589">
        <v>75</v>
      </c>
      <c r="K313" s="119" t="s">
        <v>607</v>
      </c>
      <c r="L313" s="211">
        <v>38.655000000000001</v>
      </c>
      <c r="M313" s="227">
        <v>38.655000000000001</v>
      </c>
      <c r="N313" s="150"/>
      <c r="O313" s="1289" t="s">
        <v>88</v>
      </c>
      <c r="P313" s="1254">
        <f>I320</f>
        <v>1.25</v>
      </c>
      <c r="Q313" s="1675">
        <f>J320</f>
        <v>1.25</v>
      </c>
      <c r="R313" s="11"/>
      <c r="S313" s="403" t="s">
        <v>98</v>
      </c>
      <c r="T313" s="1253">
        <f>I314</f>
        <v>2</v>
      </c>
      <c r="U313" s="1675">
        <f>J314</f>
        <v>2</v>
      </c>
      <c r="V313" s="11"/>
      <c r="W313" s="1679" t="s">
        <v>207</v>
      </c>
      <c r="X313" s="1336">
        <f>I315</f>
        <v>1</v>
      </c>
      <c r="Y313" s="1675">
        <f>J315</f>
        <v>1</v>
      </c>
      <c r="AA313" s="177"/>
      <c r="AB313" s="1296"/>
      <c r="AC313" s="199"/>
      <c r="AD313" s="172"/>
      <c r="AE313" s="199"/>
      <c r="AF313" s="1296"/>
      <c r="AG313" s="170"/>
      <c r="AH313" s="1296"/>
      <c r="AI313" s="172"/>
      <c r="AJ313" s="172"/>
      <c r="AK313" s="172"/>
      <c r="AL313" s="172"/>
      <c r="AM313" s="172"/>
      <c r="AN313" s="172"/>
      <c r="AO313" s="172"/>
      <c r="AP313" s="172"/>
      <c r="AQ313" s="172"/>
      <c r="AR313" s="172"/>
      <c r="AS313" s="172"/>
      <c r="AT313" s="172"/>
      <c r="AU313" s="172"/>
      <c r="AV313" s="172"/>
      <c r="AW313" s="172"/>
      <c r="AX313" s="172"/>
      <c r="AY313" s="172"/>
      <c r="AZ313" s="172"/>
      <c r="BA313" s="172"/>
      <c r="BB313" s="172"/>
      <c r="BC313" s="172"/>
      <c r="BD313" s="172"/>
    </row>
    <row r="314" spans="2:56">
      <c r="B314" s="73"/>
      <c r="C314" s="1466" t="s">
        <v>279</v>
      </c>
      <c r="E314" s="121" t="s">
        <v>83</v>
      </c>
      <c r="F314" s="208">
        <v>50</v>
      </c>
      <c r="G314" s="334">
        <v>40</v>
      </c>
      <c r="H314" s="317" t="s">
        <v>98</v>
      </c>
      <c r="I314" s="474">
        <v>2</v>
      </c>
      <c r="J314" s="445">
        <v>2</v>
      </c>
      <c r="K314" s="317" t="s">
        <v>91</v>
      </c>
      <c r="L314" s="1183">
        <v>6</v>
      </c>
      <c r="M314" s="1755">
        <v>6</v>
      </c>
      <c r="N314" s="150"/>
      <c r="O314" s="1228" t="s">
        <v>304</v>
      </c>
      <c r="P314" s="1254">
        <f>L313</f>
        <v>38.655000000000001</v>
      </c>
      <c r="Q314" s="1675">
        <f>M313</f>
        <v>38.655000000000001</v>
      </c>
      <c r="R314" s="11"/>
      <c r="S314" s="403" t="s">
        <v>62</v>
      </c>
      <c r="T314" s="1253">
        <f>F321+I323+L322+L329</f>
        <v>21.17</v>
      </c>
      <c r="U314" s="1675">
        <f>G321+J323+M322+M329</f>
        <v>21.17</v>
      </c>
      <c r="V314" s="11"/>
      <c r="W314" s="1679" t="s">
        <v>204</v>
      </c>
      <c r="X314" s="1253">
        <f>F315</f>
        <v>25</v>
      </c>
      <c r="Y314" s="1675">
        <f>G315</f>
        <v>20</v>
      </c>
      <c r="AA314" s="360"/>
      <c r="AB314" s="1299"/>
      <c r="AC314" s="199"/>
      <c r="AD314" s="172"/>
      <c r="AE314" s="199"/>
      <c r="AF314" s="172"/>
      <c r="AG314" s="170"/>
      <c r="AH314" s="1296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</row>
    <row r="315" spans="2:56" ht="15.75" thickBot="1">
      <c r="B315" s="1697" t="s">
        <v>261</v>
      </c>
      <c r="C315" s="486" t="s">
        <v>678</v>
      </c>
      <c r="D315" s="549">
        <v>60</v>
      </c>
      <c r="E315" s="429" t="s">
        <v>118</v>
      </c>
      <c r="F315" s="426">
        <v>25</v>
      </c>
      <c r="G315" s="463">
        <v>20</v>
      </c>
      <c r="H315" s="429" t="s">
        <v>604</v>
      </c>
      <c r="I315" s="466">
        <v>1</v>
      </c>
      <c r="J315" s="467">
        <v>1</v>
      </c>
      <c r="K315" s="319" t="s">
        <v>90</v>
      </c>
      <c r="L315" s="347">
        <v>142.68</v>
      </c>
      <c r="M315" s="320">
        <v>142.68</v>
      </c>
      <c r="N315" s="150"/>
      <c r="O315" s="876" t="s">
        <v>56</v>
      </c>
      <c r="P315" s="1254">
        <f>F316</f>
        <v>26.75</v>
      </c>
      <c r="Q315" s="1675">
        <f>G316</f>
        <v>20</v>
      </c>
      <c r="R315" s="11"/>
      <c r="S315" s="403" t="s">
        <v>215</v>
      </c>
      <c r="T315" s="1253">
        <f>I330</f>
        <v>16</v>
      </c>
      <c r="U315" s="1675">
        <f>D327</f>
        <v>16</v>
      </c>
      <c r="V315" s="11"/>
      <c r="W315" s="1335" t="s">
        <v>95</v>
      </c>
      <c r="X315" s="1336">
        <f>F318+I317</f>
        <v>26.425000000000001</v>
      </c>
      <c r="Y315" s="1675">
        <f>G318+J317</f>
        <v>22.25</v>
      </c>
      <c r="AA315" s="360"/>
      <c r="AB315" s="1302"/>
      <c r="AC315" s="199"/>
      <c r="AD315" s="172"/>
      <c r="AE315" s="199"/>
      <c r="AF315" s="1296"/>
      <c r="AG315" s="167"/>
      <c r="AH315" s="1296"/>
      <c r="AI315" s="172"/>
      <c r="AJ315" s="172"/>
      <c r="AK315" s="172"/>
      <c r="AL315" s="172"/>
      <c r="AM315" s="172"/>
      <c r="AN315" s="172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</row>
    <row r="316" spans="2:56" ht="15.75" thickBot="1">
      <c r="B316" s="281"/>
      <c r="C316" s="1023" t="s">
        <v>659</v>
      </c>
      <c r="D316" s="18"/>
      <c r="E316" s="429" t="s">
        <v>56</v>
      </c>
      <c r="F316" s="426">
        <v>26.75</v>
      </c>
      <c r="G316" s="463">
        <v>20</v>
      </c>
      <c r="H316" s="429" t="s">
        <v>605</v>
      </c>
      <c r="I316" s="389"/>
      <c r="J316" s="564"/>
      <c r="K316" s="457" t="s">
        <v>663</v>
      </c>
      <c r="L316" s="476"/>
      <c r="M316" s="59"/>
      <c r="N316" s="1800"/>
      <c r="O316" s="1228" t="s">
        <v>211</v>
      </c>
      <c r="P316" s="1266">
        <f>X319</f>
        <v>212.07499999999999</v>
      </c>
      <c r="Q316" s="1676">
        <f>Y319</f>
        <v>176.85</v>
      </c>
      <c r="R316" s="11"/>
      <c r="S316" s="403" t="s">
        <v>213</v>
      </c>
      <c r="T316" s="1253">
        <f>L327</f>
        <v>3.6</v>
      </c>
      <c r="U316" s="1304">
        <f>M327</f>
        <v>3.6</v>
      </c>
      <c r="V316" s="11"/>
      <c r="W316" s="1234" t="s">
        <v>80</v>
      </c>
      <c r="X316" s="1336">
        <f>F317+I318</f>
        <v>26.25</v>
      </c>
      <c r="Y316" s="1675">
        <f>G317+J318</f>
        <v>21</v>
      </c>
      <c r="AA316" s="177"/>
      <c r="AB316" s="172"/>
      <c r="AC316" s="199"/>
      <c r="AD316" s="1296"/>
      <c r="AE316" s="199"/>
      <c r="AF316" s="172"/>
      <c r="AG316" s="167"/>
      <c r="AH316" s="1307"/>
      <c r="AI316" s="172"/>
      <c r="AJ316" s="172"/>
      <c r="AK316" s="172"/>
      <c r="AL316" s="172"/>
      <c r="AM316" s="172"/>
      <c r="AN316" s="1296"/>
      <c r="AO316" s="172"/>
      <c r="AP316" s="1296"/>
      <c r="AQ316" s="172"/>
      <c r="AR316" s="1296"/>
      <c r="AS316" s="172"/>
      <c r="AT316" s="1296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</row>
    <row r="317" spans="2:56" ht="15.75" thickBot="1">
      <c r="B317" s="422" t="s">
        <v>597</v>
      </c>
      <c r="C317" s="446" t="s">
        <v>598</v>
      </c>
      <c r="D317" s="488" t="s">
        <v>610</v>
      </c>
      <c r="E317" s="429" t="s">
        <v>80</v>
      </c>
      <c r="F317" s="426">
        <v>12.5</v>
      </c>
      <c r="G317" s="463">
        <v>10</v>
      </c>
      <c r="H317" s="429" t="s">
        <v>282</v>
      </c>
      <c r="I317" s="466">
        <v>14.425000000000001</v>
      </c>
      <c r="J317" s="467">
        <v>12.25</v>
      </c>
      <c r="K317" s="1751" t="s">
        <v>243</v>
      </c>
      <c r="L317" s="1752">
        <v>70.8</v>
      </c>
      <c r="M317" s="1753">
        <v>60</v>
      </c>
      <c r="N317" s="150"/>
      <c r="O317" s="1228" t="s">
        <v>488</v>
      </c>
      <c r="P317" s="1261">
        <f>F329</f>
        <v>113.5</v>
      </c>
      <c r="Q317" s="1675">
        <f>D330</f>
        <v>100</v>
      </c>
      <c r="R317" s="11"/>
      <c r="S317" s="403" t="s">
        <v>65</v>
      </c>
      <c r="T317" s="1253">
        <f>F323+I322</f>
        <v>2.1</v>
      </c>
      <c r="U317" s="1675">
        <f>G323+J322</f>
        <v>2.1</v>
      </c>
      <c r="V317" s="11"/>
      <c r="W317" s="1679" t="s">
        <v>83</v>
      </c>
      <c r="X317" s="1253">
        <f>F314</f>
        <v>50</v>
      </c>
      <c r="Y317" s="1675">
        <f>G314</f>
        <v>40</v>
      </c>
      <c r="AA317" s="360"/>
      <c r="AB317" s="172"/>
      <c r="AC317" s="167"/>
      <c r="AD317" s="172"/>
      <c r="AE317" s="199"/>
      <c r="AF317" s="172"/>
      <c r="AG317" s="167"/>
      <c r="AH317" s="1296"/>
      <c r="AI317" s="172"/>
      <c r="AJ317" s="172"/>
      <c r="AK317" s="172"/>
      <c r="AL317" s="172"/>
      <c r="AM317" s="172"/>
      <c r="AN317" s="1296"/>
      <c r="AO317" s="172"/>
      <c r="AP317" s="1296"/>
      <c r="AQ317" s="172"/>
      <c r="AR317" s="1296"/>
      <c r="AS317" s="172"/>
      <c r="AT317" s="1296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</row>
    <row r="318" spans="2:56">
      <c r="B318" s="421" t="s">
        <v>599</v>
      </c>
      <c r="C318" s="1586" t="s">
        <v>684</v>
      </c>
      <c r="D318" s="765">
        <v>180</v>
      </c>
      <c r="E318" s="429" t="s">
        <v>282</v>
      </c>
      <c r="F318" s="426">
        <v>12</v>
      </c>
      <c r="G318" s="463">
        <v>10</v>
      </c>
      <c r="H318" s="429" t="s">
        <v>80</v>
      </c>
      <c r="I318" s="426">
        <v>13.75</v>
      </c>
      <c r="J318" s="427">
        <v>11</v>
      </c>
      <c r="K318" s="1153" t="s">
        <v>608</v>
      </c>
      <c r="L318" s="1171"/>
      <c r="M318" s="1172"/>
      <c r="N318" s="150"/>
      <c r="O318" s="1682" t="s">
        <v>144</v>
      </c>
      <c r="P318" s="1253">
        <f>L321</f>
        <v>20</v>
      </c>
      <c r="Q318" s="1304">
        <f>M321</f>
        <v>20</v>
      </c>
      <c r="R318" s="11"/>
      <c r="S318" s="1236" t="s">
        <v>286</v>
      </c>
      <c r="T318" s="1353">
        <f>T319+T320+T321</f>
        <v>1.36</v>
      </c>
      <c r="U318" s="1675">
        <f>U319+U320+U321</f>
        <v>1.36</v>
      </c>
      <c r="V318" s="11"/>
      <c r="W318" s="1679" t="s">
        <v>206</v>
      </c>
      <c r="X318" s="6">
        <f>L317</f>
        <v>70.8</v>
      </c>
      <c r="Y318" s="1430">
        <f>M317</f>
        <v>60</v>
      </c>
      <c r="AA318" s="360"/>
      <c r="AB318" s="172"/>
      <c r="AC318" s="199"/>
      <c r="AD318" s="172"/>
      <c r="AE318" s="199"/>
      <c r="AF318" s="1296"/>
      <c r="AG318" s="167"/>
      <c r="AH318" s="1322"/>
      <c r="AI318" s="172"/>
      <c r="AJ318" s="172"/>
      <c r="AK318" s="172"/>
      <c r="AL318" s="172"/>
      <c r="AM318" s="172"/>
      <c r="AN318" s="1296"/>
      <c r="AO318" s="172"/>
      <c r="AP318" s="1296"/>
      <c r="AQ318" s="172"/>
      <c r="AR318" s="1301"/>
      <c r="AS318" s="343"/>
      <c r="AT318" s="1296"/>
      <c r="AU318" s="172"/>
      <c r="AV318" s="172"/>
      <c r="AW318" s="172"/>
      <c r="AX318" s="172"/>
      <c r="AY318" s="172"/>
      <c r="AZ318" s="172"/>
      <c r="BA318" s="172"/>
      <c r="BB318" s="172"/>
      <c r="BC318" s="172"/>
      <c r="BD318" s="172"/>
    </row>
    <row r="319" spans="2:56" ht="15.75" thickBot="1">
      <c r="B319" s="421" t="s">
        <v>600</v>
      </c>
      <c r="C319" s="533" t="s">
        <v>601</v>
      </c>
      <c r="D319" s="549">
        <v>200</v>
      </c>
      <c r="E319" s="429" t="s">
        <v>91</v>
      </c>
      <c r="F319" s="426">
        <v>5</v>
      </c>
      <c r="G319" s="463">
        <v>5</v>
      </c>
      <c r="H319" s="775" t="s">
        <v>91</v>
      </c>
      <c r="I319" s="426">
        <v>7.5</v>
      </c>
      <c r="J319" s="427">
        <v>7.5</v>
      </c>
      <c r="K319" s="1154" t="s">
        <v>602</v>
      </c>
      <c r="L319" s="560"/>
      <c r="M319" s="710"/>
      <c r="N319" s="150"/>
      <c r="O319" s="1584" t="s">
        <v>94</v>
      </c>
      <c r="P319" s="1253">
        <f>F326</f>
        <v>7.0679999999999996</v>
      </c>
      <c r="Q319" s="1675">
        <f>G326</f>
        <v>6</v>
      </c>
      <c r="R319" s="11"/>
      <c r="S319" s="1149" t="s">
        <v>283</v>
      </c>
      <c r="T319" s="389">
        <f>F322+I324</f>
        <v>6.0000000000000005E-2</v>
      </c>
      <c r="U319" s="1675">
        <f>G322+J324</f>
        <v>6.0000000000000005E-2</v>
      </c>
      <c r="V319" s="11"/>
      <c r="W319" s="1239" t="s">
        <v>462</v>
      </c>
      <c r="X319" s="1265">
        <f>SUM(X312:X318)</f>
        <v>212.07499999999999</v>
      </c>
      <c r="Y319" s="1352">
        <f>SUM(Y312:Y318)</f>
        <v>176.85</v>
      </c>
      <c r="AA319" s="360"/>
      <c r="AB319" s="1299"/>
      <c r="AC319" s="199"/>
      <c r="AD319" s="172"/>
      <c r="AE319" s="199"/>
      <c r="AF319" s="172"/>
      <c r="AG319" s="167"/>
      <c r="AH319" s="1296"/>
      <c r="AI319" s="172"/>
      <c r="AJ319" s="172"/>
      <c r="AK319" s="172"/>
      <c r="AL319" s="172"/>
      <c r="AM319" s="172"/>
      <c r="AN319" s="1296"/>
      <c r="AO319" s="172"/>
      <c r="AP319" s="1296"/>
      <c r="AQ319" s="183"/>
      <c r="AR319" s="1296"/>
      <c r="AS319" s="156"/>
      <c r="AT319" s="1301"/>
      <c r="AU319" s="172"/>
      <c r="AV319" s="172"/>
      <c r="AW319" s="172"/>
      <c r="AX319" s="172"/>
      <c r="AY319" s="172"/>
      <c r="AZ319" s="172"/>
      <c r="BA319" s="172"/>
      <c r="BB319" s="172"/>
      <c r="BC319" s="172"/>
      <c r="BD319" s="172"/>
    </row>
    <row r="320" spans="2:56" ht="15.75" thickBot="1">
      <c r="B320" s="281"/>
      <c r="C320" s="279" t="s">
        <v>602</v>
      </c>
      <c r="D320" s="18"/>
      <c r="E320" s="429" t="s">
        <v>112</v>
      </c>
      <c r="F320" s="474">
        <v>7.5</v>
      </c>
      <c r="G320" s="463">
        <v>7.5</v>
      </c>
      <c r="H320" s="429" t="s">
        <v>88</v>
      </c>
      <c r="I320" s="426">
        <v>1.25</v>
      </c>
      <c r="J320" s="439">
        <v>1.25</v>
      </c>
      <c r="K320" s="457" t="s">
        <v>120</v>
      </c>
      <c r="L320" s="117" t="s">
        <v>121</v>
      </c>
      <c r="M320" s="308" t="s">
        <v>122</v>
      </c>
      <c r="N320" s="150"/>
      <c r="O320" s="732" t="s">
        <v>309</v>
      </c>
      <c r="P320" s="1254">
        <f>I313</f>
        <v>105.7</v>
      </c>
      <c r="Q320" s="1680">
        <f>J313</f>
        <v>75</v>
      </c>
      <c r="R320" s="11"/>
      <c r="S320" s="1685" t="s">
        <v>280</v>
      </c>
      <c r="T320" s="389">
        <f>F325</f>
        <v>1.1000000000000001</v>
      </c>
      <c r="U320" s="1675">
        <f>G325</f>
        <v>1.1000000000000001</v>
      </c>
      <c r="V320" s="11"/>
      <c r="W320" s="1412"/>
      <c r="X320" s="289"/>
      <c r="Y320" s="1354"/>
      <c r="AA320" s="360"/>
      <c r="AB320" s="172"/>
      <c r="AC320" s="353"/>
      <c r="AD320" s="172"/>
      <c r="AE320" s="199"/>
      <c r="AF320" s="172"/>
      <c r="AG320" s="167"/>
      <c r="AH320" s="1296"/>
      <c r="AI320" s="172"/>
      <c r="AJ320" s="172"/>
      <c r="AK320" s="172"/>
      <c r="AL320" s="172"/>
      <c r="AM320" s="171"/>
      <c r="AN320" s="1301"/>
      <c r="AO320" s="172"/>
      <c r="AP320" s="1296"/>
      <c r="AQ320" s="172"/>
      <c r="AR320" s="1296"/>
      <c r="AS320" s="172"/>
      <c r="AT320" s="1296"/>
      <c r="AU320" s="172"/>
      <c r="AV320" s="172"/>
      <c r="AW320" s="172"/>
      <c r="AX320" s="172"/>
      <c r="AY320" s="172"/>
      <c r="AZ320" s="172"/>
      <c r="BA320" s="172"/>
      <c r="BB320" s="172"/>
      <c r="BC320" s="172"/>
      <c r="BD320" s="172"/>
    </row>
    <row r="321" spans="2:56">
      <c r="B321" s="422" t="s">
        <v>9</v>
      </c>
      <c r="C321" s="446" t="s">
        <v>10</v>
      </c>
      <c r="D321" s="488">
        <v>60</v>
      </c>
      <c r="E321" s="429" t="s">
        <v>62</v>
      </c>
      <c r="F321" s="426">
        <v>1.57</v>
      </c>
      <c r="G321" s="463">
        <v>1.57</v>
      </c>
      <c r="H321" s="429" t="s">
        <v>112</v>
      </c>
      <c r="I321" s="426">
        <v>5.0999999999999996</v>
      </c>
      <c r="J321" s="439">
        <v>5.0999999999999996</v>
      </c>
      <c r="K321" s="121" t="s">
        <v>609</v>
      </c>
      <c r="L321" s="426">
        <v>20</v>
      </c>
      <c r="M321" s="427">
        <v>20</v>
      </c>
      <c r="N321" s="180"/>
      <c r="O321" s="1228" t="s">
        <v>71</v>
      </c>
      <c r="P321" s="1253">
        <f>L328</f>
        <v>200</v>
      </c>
      <c r="Q321" s="1681">
        <f>M328</f>
        <v>200</v>
      </c>
      <c r="R321" s="11"/>
      <c r="S321" s="1593" t="s">
        <v>212</v>
      </c>
      <c r="T321" s="389">
        <f>L323</f>
        <v>0.2</v>
      </c>
      <c r="U321" s="1675">
        <f>M323</f>
        <v>0.2</v>
      </c>
      <c r="V321" s="11"/>
      <c r="W321" s="407" t="s">
        <v>90</v>
      </c>
      <c r="X321" s="1285">
        <f>F324+I325+L315+L324+L330</f>
        <v>597.68000000000006</v>
      </c>
      <c r="Y321" s="1684">
        <f>G324+J325+M315+M324+M330</f>
        <v>597.68000000000006</v>
      </c>
      <c r="AA321" s="360"/>
      <c r="AB321" s="172"/>
      <c r="AC321" s="199"/>
      <c r="AD321" s="1296"/>
      <c r="AE321" s="199"/>
      <c r="AF321" s="1296"/>
      <c r="AG321" s="167"/>
      <c r="AH321" s="1296"/>
      <c r="AI321" s="172"/>
      <c r="AJ321" s="172"/>
      <c r="AK321" s="172"/>
      <c r="AL321" s="172"/>
      <c r="AM321" s="983"/>
      <c r="AN321" s="1296"/>
      <c r="AO321" s="172"/>
      <c r="AP321" s="1296"/>
      <c r="AQ321" s="354"/>
      <c r="AR321" s="1301"/>
      <c r="AS321" s="237"/>
      <c r="AT321" s="1296"/>
      <c r="AU321" s="172"/>
      <c r="AV321" s="172"/>
      <c r="AW321" s="172"/>
      <c r="AX321" s="172"/>
      <c r="AY321" s="172"/>
      <c r="AZ321" s="172"/>
      <c r="BA321" s="172"/>
      <c r="BB321" s="172"/>
      <c r="BC321" s="172"/>
      <c r="BD321" s="172"/>
    </row>
    <row r="322" spans="2:56">
      <c r="B322" s="422" t="s">
        <v>9</v>
      </c>
      <c r="C322" s="446" t="s">
        <v>311</v>
      </c>
      <c r="D322" s="488">
        <v>48</v>
      </c>
      <c r="E322" s="429" t="s">
        <v>283</v>
      </c>
      <c r="F322" s="426">
        <v>0.01</v>
      </c>
      <c r="G322" s="463">
        <v>0.01</v>
      </c>
      <c r="H322" s="429" t="s">
        <v>65</v>
      </c>
      <c r="I322" s="474">
        <v>0.5</v>
      </c>
      <c r="J322" s="445">
        <v>0.5</v>
      </c>
      <c r="K322" s="431" t="s">
        <v>62</v>
      </c>
      <c r="L322" s="464">
        <v>10</v>
      </c>
      <c r="M322" s="505">
        <v>10</v>
      </c>
      <c r="N322" s="150"/>
      <c r="O322" s="1228"/>
      <c r="P322" s="1254"/>
      <c r="Q322" s="1304"/>
      <c r="R322" s="11"/>
      <c r="S322" s="407" t="s">
        <v>116</v>
      </c>
      <c r="T322" s="389"/>
      <c r="U322" s="1304"/>
      <c r="V322" s="11"/>
      <c r="W322" s="11"/>
      <c r="X322" s="11"/>
      <c r="Y322" s="11"/>
      <c r="Z322" s="11"/>
      <c r="AA322" s="360"/>
      <c r="AB322" s="172"/>
      <c r="AC322" s="350"/>
      <c r="AD322" s="172"/>
      <c r="AE322" s="199"/>
      <c r="AF322" s="1296"/>
      <c r="AG322" s="167"/>
      <c r="AH322" s="1296"/>
      <c r="AI322" s="172"/>
      <c r="AJ322" s="172"/>
      <c r="AK322" s="172"/>
      <c r="AL322" s="172"/>
      <c r="AM322" s="172"/>
      <c r="AN322" s="1296"/>
      <c r="AO322" s="172"/>
      <c r="AP322" s="1296"/>
      <c r="AQ322" s="354"/>
      <c r="AR322" s="1301"/>
      <c r="AS322" s="237"/>
      <c r="AT322" s="1296"/>
      <c r="AU322" s="172"/>
      <c r="AV322" s="172"/>
      <c r="AW322" s="172"/>
      <c r="AX322" s="172"/>
      <c r="AY322" s="172"/>
      <c r="AZ322" s="172"/>
      <c r="BA322" s="172"/>
      <c r="BB322" s="172"/>
      <c r="BC322" s="172"/>
      <c r="BD322" s="172"/>
    </row>
    <row r="323" spans="2:56">
      <c r="B323" s="73"/>
      <c r="C323" s="1553"/>
      <c r="D323" s="84"/>
      <c r="E323" s="429" t="s">
        <v>65</v>
      </c>
      <c r="F323" s="426">
        <v>1.6</v>
      </c>
      <c r="G323" s="473">
        <v>1.6</v>
      </c>
      <c r="H323" s="429" t="s">
        <v>62</v>
      </c>
      <c r="I323" s="474">
        <v>0.5</v>
      </c>
      <c r="J323" s="445">
        <v>0.5</v>
      </c>
      <c r="K323" s="429" t="s">
        <v>212</v>
      </c>
      <c r="L323" s="426">
        <v>0.2</v>
      </c>
      <c r="M323" s="427">
        <v>0.2</v>
      </c>
      <c r="N323" s="150"/>
      <c r="O323" s="1208"/>
      <c r="P323" s="1415"/>
      <c r="Q323" s="1404"/>
      <c r="R323" s="11"/>
      <c r="V323" s="11"/>
      <c r="W323" s="256"/>
      <c r="X323" s="172"/>
      <c r="Y323" s="177"/>
      <c r="AA323" s="360"/>
      <c r="AB323" s="172"/>
      <c r="AC323" s="593"/>
      <c r="AD323" s="172"/>
      <c r="AE323" s="199"/>
      <c r="AF323" s="172"/>
      <c r="AG323" s="202"/>
      <c r="AH323" s="1296"/>
      <c r="AI323" s="172"/>
      <c r="AJ323" s="172"/>
      <c r="AK323" s="172"/>
      <c r="AL323" s="172"/>
      <c r="AM323" s="172"/>
      <c r="AN323" s="1296"/>
      <c r="AO323" s="172"/>
      <c r="AP323" s="1296"/>
      <c r="AQ323" s="264"/>
      <c r="AR323" s="1301"/>
      <c r="AS323" s="341"/>
      <c r="AT323" s="1296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</row>
    <row r="324" spans="2:56" ht="15.75" thickBot="1">
      <c r="B324" s="67"/>
      <c r="C324" s="1554"/>
      <c r="D324" s="87"/>
      <c r="E324" s="429" t="s">
        <v>90</v>
      </c>
      <c r="F324" s="426">
        <v>200</v>
      </c>
      <c r="G324" s="463">
        <v>200</v>
      </c>
      <c r="H324" s="429" t="s">
        <v>283</v>
      </c>
      <c r="I324" s="707">
        <v>0.05</v>
      </c>
      <c r="J324" s="708">
        <v>0.05</v>
      </c>
      <c r="K324" s="429" t="s">
        <v>90</v>
      </c>
      <c r="L324" s="426">
        <v>200</v>
      </c>
      <c r="M324" s="427">
        <v>200</v>
      </c>
      <c r="N324" s="150"/>
      <c r="O324" s="256"/>
      <c r="P324" s="237"/>
      <c r="Q324" s="1482"/>
      <c r="R324" s="11"/>
      <c r="S324" s="11"/>
      <c r="T324" s="11"/>
      <c r="U324" s="11"/>
      <c r="V324" s="11"/>
      <c r="W324" s="172"/>
      <c r="X324" s="1683"/>
      <c r="Y324" s="1307"/>
      <c r="AA324" s="360"/>
      <c r="AB324" s="1297"/>
      <c r="AC324" s="199"/>
      <c r="AD324" s="1296"/>
      <c r="AE324" s="199"/>
      <c r="AF324" s="1296"/>
      <c r="AG324" s="167"/>
      <c r="AH324" s="1296"/>
      <c r="AI324" s="172"/>
      <c r="AJ324" s="172"/>
      <c r="AK324" s="172"/>
      <c r="AL324" s="172"/>
      <c r="AM324" s="579"/>
      <c r="AN324" s="1296"/>
      <c r="AO324" s="172"/>
      <c r="AP324" s="1296"/>
      <c r="AQ324" s="368"/>
      <c r="AR324" s="1296"/>
      <c r="AS324" s="209"/>
      <c r="AT324" s="1296"/>
      <c r="AU324" s="172"/>
      <c r="AV324" s="172"/>
      <c r="AW324" s="172"/>
      <c r="AX324" s="172"/>
      <c r="AY324" s="172"/>
      <c r="AZ324" s="172"/>
      <c r="BA324" s="172"/>
      <c r="BB324" s="172"/>
      <c r="BC324" s="172"/>
      <c r="BD324" s="172"/>
    </row>
    <row r="325" spans="2:56" ht="15.75" thickBot="1">
      <c r="B325" s="102"/>
      <c r="C325" s="745" t="s">
        <v>195</v>
      </c>
      <c r="D325" s="688"/>
      <c r="E325" s="517" t="s">
        <v>280</v>
      </c>
      <c r="F325" s="464">
        <v>1.1000000000000001</v>
      </c>
      <c r="G325" s="485">
        <v>1.1000000000000001</v>
      </c>
      <c r="H325" s="431" t="s">
        <v>90</v>
      </c>
      <c r="I325" s="464">
        <v>35</v>
      </c>
      <c r="J325" s="441">
        <v>35</v>
      </c>
      <c r="K325" s="540" t="s">
        <v>156</v>
      </c>
      <c r="L325" s="48"/>
      <c r="M325" s="59"/>
      <c r="N325" s="150"/>
      <c r="O325" s="7"/>
      <c r="P325" s="55"/>
      <c r="Q325" s="236"/>
      <c r="R325" s="11"/>
      <c r="S325" s="11"/>
      <c r="T325" s="11"/>
      <c r="U325" s="11"/>
      <c r="V325" s="11"/>
      <c r="W325" s="172"/>
      <c r="X325" s="1683"/>
      <c r="Y325" s="1559"/>
      <c r="AA325" s="360"/>
      <c r="AB325" s="1297"/>
      <c r="AC325" s="199"/>
      <c r="AD325" s="1296"/>
      <c r="AE325" s="199"/>
      <c r="AF325" s="172"/>
      <c r="AG325" s="172"/>
      <c r="AH325" s="1296"/>
      <c r="AI325" s="172"/>
      <c r="AJ325" s="172"/>
      <c r="AK325" s="172"/>
      <c r="AL325" s="172"/>
      <c r="AM325" s="172"/>
      <c r="AN325" s="1296"/>
      <c r="AO325" s="172"/>
      <c r="AP325" s="1296"/>
      <c r="AQ325" s="167"/>
      <c r="AR325" s="1297"/>
      <c r="AS325" s="235"/>
      <c r="AT325" s="1296"/>
      <c r="AU325" s="172"/>
      <c r="AV325" s="172"/>
      <c r="AW325" s="172"/>
      <c r="AX325" s="172"/>
      <c r="AY325" s="172"/>
      <c r="AZ325" s="172"/>
      <c r="BA325" s="172"/>
      <c r="BB325" s="172"/>
      <c r="BC325" s="172"/>
      <c r="BD325" s="172"/>
    </row>
    <row r="326" spans="2:56" ht="15.75" thickBot="1">
      <c r="B326" s="1591" t="s">
        <v>157</v>
      </c>
      <c r="C326" s="446" t="s">
        <v>156</v>
      </c>
      <c r="D326" s="487">
        <v>200</v>
      </c>
      <c r="E326" s="319" t="s">
        <v>94</v>
      </c>
      <c r="F326" s="475">
        <v>7.0679999999999996</v>
      </c>
      <c r="G326" s="542">
        <v>6</v>
      </c>
      <c r="H326" s="438" t="s">
        <v>344</v>
      </c>
      <c r="I326" s="48"/>
      <c r="J326" s="599"/>
      <c r="K326" s="524" t="s">
        <v>120</v>
      </c>
      <c r="L326" s="122" t="s">
        <v>121</v>
      </c>
      <c r="M326" s="222" t="s">
        <v>122</v>
      </c>
      <c r="N326" s="150"/>
      <c r="O326" s="55"/>
      <c r="P326" s="236"/>
      <c r="Q326" s="235"/>
      <c r="R326" s="11"/>
      <c r="S326" s="11"/>
      <c r="T326" s="11"/>
      <c r="U326" s="11"/>
      <c r="V326" s="11"/>
      <c r="W326" s="172"/>
      <c r="X326" s="1683"/>
      <c r="Y326" s="1559"/>
      <c r="AA326" s="365"/>
      <c r="AB326" s="1296"/>
      <c r="AC326" s="199"/>
      <c r="AD326" s="172"/>
      <c r="AE326" s="199"/>
      <c r="AF326" s="1296"/>
      <c r="AG326" s="172"/>
      <c r="AH326" s="1296"/>
      <c r="AI326" s="172"/>
      <c r="AJ326" s="172"/>
      <c r="AK326" s="172"/>
      <c r="AL326" s="172"/>
      <c r="AM326" s="172"/>
      <c r="AN326" s="1296"/>
      <c r="AO326" s="172"/>
      <c r="AP326" s="1296"/>
      <c r="AQ326" s="170"/>
      <c r="AR326" s="1296"/>
      <c r="AS326" s="209"/>
      <c r="AT326" s="1296"/>
      <c r="AU326" s="172"/>
      <c r="AV326" s="172"/>
      <c r="AW326" s="172"/>
      <c r="AX326" s="172"/>
      <c r="AY326" s="172"/>
      <c r="AZ326" s="172"/>
      <c r="BA326" s="172"/>
      <c r="BB326" s="172"/>
      <c r="BC326" s="172"/>
      <c r="BD326" s="172"/>
    </row>
    <row r="327" spans="2:56" ht="15.75" thickBot="1">
      <c r="B327" s="1567" t="s">
        <v>9</v>
      </c>
      <c r="C327" s="446" t="s">
        <v>615</v>
      </c>
      <c r="D327" s="487">
        <v>16</v>
      </c>
      <c r="E327" s="678" t="s">
        <v>271</v>
      </c>
      <c r="F327" s="48"/>
      <c r="G327" s="59"/>
      <c r="H327" s="457" t="s">
        <v>120</v>
      </c>
      <c r="I327" s="117" t="s">
        <v>121</v>
      </c>
      <c r="J327" s="225" t="s">
        <v>122</v>
      </c>
      <c r="K327" s="210" t="s">
        <v>156</v>
      </c>
      <c r="L327" s="217">
        <v>3.6</v>
      </c>
      <c r="M327" s="220">
        <v>3.6</v>
      </c>
      <c r="N327" s="150"/>
      <c r="O327" s="55"/>
      <c r="P327" s="235"/>
      <c r="Q327" s="236"/>
      <c r="R327" s="11"/>
      <c r="S327" s="11"/>
      <c r="T327" s="11"/>
      <c r="U327" s="11"/>
      <c r="V327" s="11"/>
      <c r="W327" s="172"/>
      <c r="X327" s="980"/>
      <c r="Y327" s="1559"/>
      <c r="AA327" s="199"/>
      <c r="AB327" s="1297"/>
      <c r="AC327" s="199"/>
      <c r="AD327" s="1296"/>
      <c r="AE327" s="199"/>
      <c r="AF327" s="172"/>
      <c r="AG327" s="167"/>
      <c r="AH327" s="172"/>
      <c r="AI327" s="172"/>
      <c r="AJ327" s="172"/>
      <c r="AK327" s="172"/>
      <c r="AL327" s="172"/>
      <c r="AM327" s="172"/>
      <c r="AN327" s="1296"/>
      <c r="AO327" s="172"/>
      <c r="AP327" s="1296"/>
      <c r="AQ327" s="170"/>
      <c r="AR327" s="1296"/>
      <c r="AS327" s="235"/>
      <c r="AT327" s="1296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</row>
    <row r="328" spans="2:56" ht="15.75" thickBot="1">
      <c r="B328" s="1043" t="s">
        <v>345</v>
      </c>
      <c r="C328" s="1607" t="s">
        <v>346</v>
      </c>
      <c r="D328" s="1006">
        <v>15</v>
      </c>
      <c r="E328" s="457" t="s">
        <v>120</v>
      </c>
      <c r="F328" s="117" t="s">
        <v>121</v>
      </c>
      <c r="G328" s="500" t="s">
        <v>122</v>
      </c>
      <c r="H328" s="1487" t="s">
        <v>226</v>
      </c>
      <c r="I328" s="548">
        <v>15.51</v>
      </c>
      <c r="J328" s="447">
        <v>15</v>
      </c>
      <c r="K328" s="318" t="s">
        <v>71</v>
      </c>
      <c r="L328" s="396">
        <v>200</v>
      </c>
      <c r="M328" s="398">
        <v>200</v>
      </c>
      <c r="N328" s="1800"/>
      <c r="O328" s="155"/>
      <c r="P328" s="1404"/>
      <c r="Q328" s="172"/>
      <c r="W328" s="172"/>
      <c r="X328" s="172"/>
      <c r="Y328" s="172"/>
      <c r="AA328" s="199"/>
      <c r="AB328" s="1559"/>
      <c r="AC328" s="363"/>
      <c r="AD328" s="1296"/>
      <c r="AE328" s="173"/>
      <c r="AF328" s="172"/>
      <c r="AG328" s="172"/>
      <c r="AH328" s="1296"/>
      <c r="AI328" s="172"/>
      <c r="AJ328" s="172"/>
      <c r="AK328" s="172"/>
      <c r="AL328" s="172"/>
      <c r="AM328" s="172"/>
      <c r="AN328" s="1296"/>
      <c r="AO328" s="172"/>
      <c r="AP328" s="1296"/>
      <c r="AQ328" s="167"/>
      <c r="AR328" s="1296"/>
      <c r="AS328" s="233"/>
      <c r="AT328" s="1296"/>
      <c r="AU328" s="172"/>
      <c r="AV328" s="172"/>
      <c r="AW328" s="172"/>
      <c r="AX328" s="172"/>
      <c r="AY328" s="172"/>
      <c r="AZ328" s="172"/>
      <c r="BA328" s="172"/>
      <c r="BB328" s="172"/>
      <c r="BC328" s="172"/>
      <c r="BD328" s="172"/>
    </row>
    <row r="329" spans="2:56" ht="15.75" thickBot="1">
      <c r="B329" s="422" t="s">
        <v>9</v>
      </c>
      <c r="C329" s="446" t="s">
        <v>10</v>
      </c>
      <c r="D329" s="1620">
        <v>30</v>
      </c>
      <c r="E329" s="787" t="s">
        <v>285</v>
      </c>
      <c r="F329" s="781">
        <v>113.5</v>
      </c>
      <c r="G329" s="1625">
        <v>100</v>
      </c>
      <c r="H329" s="1623" t="s">
        <v>617</v>
      </c>
      <c r="I329" s="527"/>
      <c r="J329" s="1624"/>
      <c r="K329" s="316" t="s">
        <v>62</v>
      </c>
      <c r="L329" s="283">
        <v>9.1</v>
      </c>
      <c r="M329" s="284">
        <v>9.1</v>
      </c>
      <c r="N329" s="150"/>
      <c r="O329" s="11"/>
      <c r="P329" s="11"/>
      <c r="AA329" s="172"/>
      <c r="AB329" s="1564"/>
      <c r="AC329" s="199"/>
      <c r="AD329" s="1296"/>
      <c r="AE329" s="185"/>
      <c r="AF329" s="172"/>
      <c r="AG329" s="172"/>
      <c r="AH329" s="1296"/>
      <c r="AI329" s="172"/>
      <c r="AJ329" s="172"/>
      <c r="AK329" s="172"/>
      <c r="AL329" s="172"/>
      <c r="AM329" s="172"/>
      <c r="AN329" s="1296"/>
      <c r="AO329" s="172"/>
      <c r="AP329" s="1296"/>
      <c r="AQ329" s="170"/>
      <c r="AR329" s="1296"/>
      <c r="AS329" s="233"/>
      <c r="AT329" s="1296"/>
      <c r="AU329" s="172"/>
      <c r="AV329" s="172"/>
      <c r="AW329" s="172"/>
      <c r="AX329" s="172"/>
      <c r="AY329" s="172"/>
      <c r="AZ329" s="172"/>
      <c r="BA329" s="172"/>
      <c r="BB329" s="172"/>
      <c r="BC329" s="172"/>
      <c r="BD329" s="172"/>
    </row>
    <row r="330" spans="2:56" ht="15.75" thickBot="1">
      <c r="B330" s="1626" t="s">
        <v>11</v>
      </c>
      <c r="C330" s="346" t="s">
        <v>273</v>
      </c>
      <c r="D330" s="1627">
        <v>100</v>
      </c>
      <c r="E330" s="677"/>
      <c r="F330" s="758"/>
      <c r="G330" s="758"/>
      <c r="H330" s="1041" t="s">
        <v>290</v>
      </c>
      <c r="I330" s="1621">
        <f>D327</f>
        <v>16</v>
      </c>
      <c r="J330" s="1622">
        <f>D327</f>
        <v>16</v>
      </c>
      <c r="K330" s="337" t="s">
        <v>90</v>
      </c>
      <c r="L330" s="345">
        <v>20</v>
      </c>
      <c r="M330" s="320">
        <v>20</v>
      </c>
      <c r="N330" s="150"/>
      <c r="AA330" s="580"/>
      <c r="AB330" s="1807"/>
      <c r="AC330" s="1307"/>
      <c r="AD330" s="1309"/>
      <c r="AE330" s="167"/>
      <c r="AF330" s="172"/>
      <c r="AG330" s="172"/>
      <c r="AH330" s="1296"/>
      <c r="AI330" s="172"/>
      <c r="AJ330" s="172"/>
      <c r="AK330" s="172"/>
      <c r="AL330" s="172"/>
      <c r="AM330" s="172"/>
      <c r="AN330" s="1296"/>
      <c r="AO330" s="172"/>
      <c r="AP330" s="1296"/>
      <c r="AQ330" s="167"/>
      <c r="AR330" s="1297"/>
      <c r="AS330" s="235"/>
      <c r="AT330" s="1296"/>
      <c r="AU330" s="172"/>
      <c r="AV330" s="172"/>
      <c r="AW330" s="172"/>
      <c r="AX330" s="172"/>
      <c r="AY330" s="172"/>
      <c r="AZ330" s="172"/>
      <c r="BA330" s="172"/>
      <c r="BB330" s="172"/>
      <c r="BC330" s="172"/>
      <c r="BD330" s="172"/>
    </row>
    <row r="331" spans="2:56">
      <c r="B331" s="1592"/>
      <c r="C331" s="1553"/>
      <c r="D331" s="11"/>
      <c r="H331" s="170"/>
      <c r="I331" s="171"/>
      <c r="J331" s="209"/>
      <c r="K331" s="11"/>
      <c r="L331" s="3"/>
      <c r="M331" s="11"/>
      <c r="N331" s="150"/>
      <c r="AA331" s="670"/>
      <c r="AB331" s="1296"/>
      <c r="AC331" s="172"/>
      <c r="AD331" s="1296"/>
      <c r="AE331" s="167"/>
      <c r="AF331" s="1296"/>
      <c r="AG331" s="172"/>
      <c r="AH331" s="1296"/>
      <c r="AI331" s="172"/>
      <c r="AJ331" s="172"/>
      <c r="AK331" s="172"/>
      <c r="AL331" s="172"/>
      <c r="AM331" s="172"/>
      <c r="AN331" s="1296"/>
      <c r="AO331" s="172"/>
      <c r="AP331" s="1296"/>
      <c r="AQ331" s="1810"/>
      <c r="AR331" s="1296"/>
      <c r="AS331" s="172"/>
      <c r="AT331" s="1296"/>
      <c r="AU331" s="172"/>
      <c r="AV331" s="172"/>
      <c r="AW331" s="172"/>
      <c r="AX331" s="172"/>
      <c r="AY331" s="172"/>
      <c r="AZ331" s="172"/>
      <c r="BA331" s="172"/>
      <c r="BB331" s="172"/>
      <c r="BC331" s="172"/>
      <c r="BD331" s="172"/>
    </row>
    <row r="332" spans="2:56">
      <c r="K332" s="170"/>
      <c r="L332" s="171"/>
      <c r="M332" s="209"/>
      <c r="N332" s="341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296"/>
      <c r="AO332" s="172"/>
      <c r="AP332" s="1296"/>
      <c r="AQ332" s="170"/>
      <c r="AR332" s="1296"/>
      <c r="AS332" s="233"/>
      <c r="AT332" s="1296"/>
      <c r="AU332" s="172"/>
      <c r="AV332" s="172"/>
      <c r="AW332" s="172"/>
      <c r="AX332" s="172"/>
      <c r="AY332" s="172"/>
      <c r="AZ332" s="172"/>
      <c r="BA332" s="172"/>
      <c r="BB332" s="172"/>
      <c r="BC332" s="172"/>
      <c r="BD332" s="172"/>
    </row>
    <row r="333" spans="2:56">
      <c r="E333" s="167"/>
      <c r="F333" s="166"/>
      <c r="G333" s="235"/>
      <c r="H333" s="172"/>
      <c r="I333" s="172"/>
      <c r="J333" s="172"/>
      <c r="K333" s="170"/>
      <c r="L333" s="166"/>
      <c r="M333" s="235"/>
      <c r="N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296"/>
      <c r="AO333" s="172"/>
      <c r="AP333" s="1296"/>
      <c r="AQ333" s="172"/>
      <c r="AR333" s="1296"/>
      <c r="AS333" s="172"/>
      <c r="AT333" s="1296"/>
      <c r="AU333" s="172"/>
      <c r="AV333" s="172"/>
      <c r="AW333" s="172"/>
      <c r="AX333" s="172"/>
      <c r="AY333" s="172"/>
      <c r="AZ333" s="172"/>
      <c r="BA333" s="172"/>
      <c r="BB333" s="172"/>
      <c r="BC333" s="172"/>
      <c r="BD333" s="172"/>
    </row>
    <row r="334" spans="2:56">
      <c r="E334" s="172"/>
      <c r="F334" s="172"/>
      <c r="G334" s="172"/>
      <c r="H334" s="172"/>
      <c r="I334" s="172"/>
      <c r="J334" s="172"/>
      <c r="K334" s="167"/>
      <c r="L334" s="166"/>
      <c r="M334" s="235"/>
      <c r="N334" s="150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296"/>
      <c r="AO334" s="172"/>
      <c r="AP334" s="1296"/>
      <c r="AQ334" s="172"/>
      <c r="AR334" s="1296"/>
      <c r="AS334" s="172"/>
      <c r="AT334" s="1296"/>
      <c r="AU334" s="172"/>
      <c r="AV334" s="172"/>
      <c r="AW334" s="172"/>
      <c r="AX334" s="172"/>
      <c r="AY334" s="172"/>
      <c r="AZ334" s="172"/>
      <c r="BA334" s="172"/>
      <c r="BB334" s="172"/>
      <c r="BC334" s="172"/>
      <c r="BD334" s="172"/>
    </row>
    <row r="335" spans="2:56">
      <c r="K335" s="167"/>
      <c r="L335" s="166"/>
      <c r="M335" s="235"/>
      <c r="N335" s="209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296"/>
      <c r="AS335" s="172"/>
      <c r="AT335" s="1296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</row>
    <row r="336" spans="2:56">
      <c r="N336" s="150"/>
      <c r="AA336" s="172"/>
      <c r="AB336" s="172"/>
      <c r="AC336" s="172"/>
      <c r="AD336" s="172"/>
      <c r="AE336" s="172"/>
      <c r="AF336" s="1296"/>
      <c r="AG336" s="172"/>
      <c r="AH336" s="1296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72"/>
      <c r="AT336" s="172"/>
      <c r="AU336" s="172"/>
      <c r="AV336" s="172"/>
      <c r="AW336" s="172"/>
      <c r="AX336" s="172"/>
      <c r="AY336" s="172"/>
      <c r="AZ336" s="172"/>
      <c r="BA336" s="172"/>
      <c r="BB336" s="172"/>
      <c r="BC336" s="172"/>
      <c r="BD336" s="172"/>
    </row>
    <row r="337" spans="5:56" ht="15.75">
      <c r="N337" s="150"/>
      <c r="O337" s="1560"/>
      <c r="P337" s="589"/>
      <c r="Q337" s="589"/>
      <c r="R337" s="167"/>
      <c r="S337" s="172"/>
      <c r="T337" s="172"/>
      <c r="U337" s="172"/>
      <c r="V337" s="172"/>
      <c r="AA337" s="172"/>
      <c r="AB337" s="172"/>
      <c r="AC337" s="172"/>
      <c r="AD337" s="172"/>
      <c r="AE337" s="172"/>
      <c r="AF337" s="1296"/>
      <c r="AG337" s="172"/>
      <c r="AH337" s="1296"/>
      <c r="AI337" s="172"/>
      <c r="AJ337" s="172"/>
      <c r="AK337" s="172"/>
      <c r="AL337" s="172"/>
      <c r="AM337" s="172"/>
      <c r="AN337" s="172"/>
      <c r="AO337" s="172"/>
      <c r="AP337" s="172"/>
      <c r="AQ337" s="172"/>
      <c r="AR337" s="172"/>
      <c r="AS337" s="172"/>
      <c r="AT337" s="172"/>
      <c r="AU337" s="172"/>
      <c r="AV337" s="172"/>
      <c r="AW337" s="172"/>
      <c r="AX337" s="172"/>
      <c r="AY337" s="172"/>
      <c r="AZ337" s="172"/>
      <c r="BA337" s="172"/>
      <c r="BB337" s="172"/>
      <c r="BC337" s="172"/>
      <c r="BD337" s="172"/>
    </row>
    <row r="338" spans="5:56">
      <c r="E338" s="57"/>
      <c r="N338" s="150"/>
      <c r="O338" s="237"/>
      <c r="P338" s="237"/>
      <c r="Q338" s="1482"/>
      <c r="R338" s="172"/>
      <c r="S338" s="237"/>
      <c r="T338" s="237"/>
      <c r="U338" s="1482"/>
      <c r="V338" s="172"/>
      <c r="AA338" s="172"/>
      <c r="AB338" s="172"/>
      <c r="AC338" s="172"/>
      <c r="AD338" s="172"/>
      <c r="AE338" s="172"/>
      <c r="AF338" s="1296"/>
      <c r="AG338" s="172"/>
      <c r="AH338" s="1296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</row>
    <row r="339" spans="5:56">
      <c r="E339" s="7"/>
      <c r="N339" s="150"/>
      <c r="O339" s="199"/>
      <c r="P339" s="298"/>
      <c r="Q339" s="1296"/>
      <c r="R339" s="172"/>
      <c r="S339" s="199"/>
      <c r="T339" s="953"/>
      <c r="U339" s="1296"/>
      <c r="V339" s="172"/>
      <c r="AA339" s="172"/>
      <c r="AB339" s="172"/>
      <c r="AC339" s="172"/>
      <c r="AD339" s="172"/>
      <c r="AE339" s="172"/>
      <c r="AF339" s="1296"/>
      <c r="AG339" s="172"/>
      <c r="AH339" s="1296"/>
      <c r="AI339" s="172"/>
      <c r="AJ339" s="172"/>
      <c r="AK339" s="172"/>
      <c r="AL339" s="172"/>
      <c r="AM339" s="172"/>
      <c r="AN339" s="172"/>
      <c r="AO339" s="172"/>
      <c r="AP339" s="172"/>
      <c r="AQ339" s="172"/>
      <c r="AR339" s="172"/>
      <c r="AS339" s="172"/>
      <c r="AT339" s="172"/>
      <c r="AU339" s="172"/>
      <c r="AV339" s="172"/>
      <c r="AW339" s="172"/>
      <c r="AX339" s="172"/>
      <c r="AY339" s="172"/>
      <c r="AZ339" s="172"/>
      <c r="BA339" s="172"/>
      <c r="BB339" s="172"/>
      <c r="BC339" s="172"/>
      <c r="BD339" s="172"/>
    </row>
    <row r="340" spans="5:56">
      <c r="E340" s="7"/>
      <c r="N340" s="150"/>
      <c r="O340" s="199"/>
      <c r="P340" s="298"/>
      <c r="Q340" s="1558"/>
      <c r="R340" s="172"/>
      <c r="S340" s="199"/>
      <c r="T340" s="298"/>
      <c r="U340" s="1296"/>
      <c r="V340" s="172"/>
      <c r="AA340" s="172"/>
      <c r="AB340" s="172"/>
      <c r="AC340" s="172"/>
      <c r="AD340" s="172"/>
      <c r="AE340" s="172"/>
      <c r="AF340" s="1296"/>
      <c r="AG340" s="172"/>
      <c r="AH340" s="1296"/>
      <c r="AI340" s="172"/>
      <c r="AJ340" s="172"/>
      <c r="AK340" s="172"/>
      <c r="AL340" s="172"/>
      <c r="AM340" s="172"/>
      <c r="AN340" s="172"/>
      <c r="AO340" s="172"/>
      <c r="AP340" s="172"/>
      <c r="AQ340" s="172"/>
      <c r="AR340" s="172"/>
      <c r="AS340" s="172"/>
      <c r="AT340" s="172"/>
      <c r="AU340" s="172"/>
      <c r="AV340" s="172"/>
      <c r="AW340" s="172"/>
      <c r="AX340" s="172"/>
      <c r="AY340" s="172"/>
      <c r="AZ340" s="172"/>
      <c r="BA340" s="172"/>
      <c r="BB340" s="172"/>
      <c r="BC340" s="172"/>
      <c r="BD340" s="172"/>
    </row>
    <row r="341" spans="5:56">
      <c r="E341" s="7"/>
      <c r="N341" s="150"/>
      <c r="O341" s="199"/>
      <c r="P341" s="298"/>
      <c r="Q341" s="1296"/>
      <c r="R341" s="172"/>
      <c r="S341" s="199"/>
      <c r="T341" s="298"/>
      <c r="U341" s="1296"/>
      <c r="V341" s="172"/>
      <c r="AA341" s="172"/>
      <c r="AB341" s="172"/>
      <c r="AC341" s="172"/>
      <c r="AD341" s="172"/>
      <c r="AE341" s="172"/>
      <c r="AF341" s="1296"/>
      <c r="AG341" s="172"/>
      <c r="AH341" s="1296"/>
      <c r="AI341" s="172"/>
      <c r="AJ341" s="172"/>
      <c r="AK341" s="172"/>
      <c r="AL341" s="172"/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</row>
    <row r="342" spans="5:56">
      <c r="N342" s="150"/>
      <c r="O342" s="199"/>
      <c r="P342" s="298"/>
      <c r="Q342" s="1296"/>
      <c r="R342" s="172"/>
      <c r="S342" s="580"/>
      <c r="T342" s="1561"/>
      <c r="U342" s="1307"/>
      <c r="V342" s="172"/>
      <c r="AA342" s="172"/>
      <c r="AB342" s="172"/>
      <c r="AC342" s="172"/>
      <c r="AD342" s="172"/>
      <c r="AE342" s="172"/>
      <c r="AF342" s="1296"/>
      <c r="AG342" s="172"/>
      <c r="AH342" s="1296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</row>
    <row r="343" spans="5:56">
      <c r="N343" s="150"/>
      <c r="O343" s="167"/>
      <c r="P343" s="953"/>
      <c r="Q343" s="1321"/>
      <c r="R343" s="172"/>
      <c r="S343" s="199"/>
      <c r="T343" s="958"/>
      <c r="U343" s="1307"/>
      <c r="V343" s="172"/>
      <c r="AA343" s="172"/>
      <c r="AB343" s="172"/>
      <c r="AC343" s="172"/>
      <c r="AD343" s="172"/>
      <c r="AE343" s="172"/>
      <c r="AF343" s="1296"/>
      <c r="AG343" s="172"/>
      <c r="AH343" s="1296"/>
      <c r="AI343" s="172"/>
      <c r="AJ343" s="172"/>
      <c r="AK343" s="172"/>
      <c r="AL343" s="172"/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</row>
    <row r="344" spans="5:56">
      <c r="N344" s="150"/>
      <c r="O344" s="199"/>
      <c r="P344" s="968"/>
      <c r="Q344" s="1307"/>
      <c r="R344" s="172"/>
      <c r="S344" s="199"/>
      <c r="T344" s="298"/>
      <c r="U344" s="1296"/>
      <c r="V344" s="172"/>
      <c r="AA344" s="172"/>
      <c r="AB344" s="172"/>
      <c r="AC344" s="172"/>
      <c r="AD344" s="172"/>
      <c r="AE344" s="172"/>
      <c r="AF344" s="1296"/>
      <c r="AG344" s="172"/>
      <c r="AH344" s="1296"/>
      <c r="AI344" s="172"/>
      <c r="AJ344" s="172"/>
      <c r="AK344" s="172"/>
      <c r="AL344" s="172"/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</row>
    <row r="345" spans="5:56">
      <c r="N345" s="150"/>
      <c r="O345" s="199"/>
      <c r="P345" s="968"/>
      <c r="Q345" s="1296"/>
      <c r="R345" s="172"/>
      <c r="S345" s="199"/>
      <c r="T345" s="298"/>
      <c r="U345" s="1296"/>
      <c r="V345" s="172"/>
      <c r="AA345" s="172"/>
      <c r="AB345" s="172"/>
      <c r="AC345" s="172"/>
      <c r="AD345" s="172"/>
      <c r="AE345" s="172"/>
      <c r="AF345" s="1296"/>
      <c r="AG345" s="172"/>
      <c r="AH345" s="1296"/>
      <c r="AI345" s="172"/>
      <c r="AJ345" s="172"/>
      <c r="AK345" s="172"/>
      <c r="AL345" s="172"/>
      <c r="AM345" s="172"/>
      <c r="AN345" s="172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</row>
    <row r="346" spans="5:56">
      <c r="N346" s="150"/>
      <c r="O346" s="199"/>
      <c r="P346" s="298"/>
      <c r="Q346" s="1296"/>
      <c r="R346" s="172"/>
      <c r="S346" s="199"/>
      <c r="T346" s="968"/>
      <c r="U346" s="1559"/>
      <c r="V346" s="172"/>
      <c r="AA346" s="172"/>
      <c r="AB346" s="172"/>
      <c r="AC346" s="172"/>
      <c r="AD346" s="172"/>
      <c r="AE346" s="172"/>
      <c r="AF346" s="1296"/>
      <c r="AG346" s="172"/>
      <c r="AH346" s="1296"/>
      <c r="AI346" s="172"/>
      <c r="AJ346" s="172"/>
      <c r="AK346" s="172"/>
      <c r="AL346" s="172"/>
      <c r="AM346" s="172"/>
      <c r="AN346" s="172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</row>
    <row r="347" spans="5:56">
      <c r="N347" s="150"/>
      <c r="O347" s="167"/>
      <c r="P347" s="1562"/>
      <c r="Q347" s="1322"/>
      <c r="R347" s="172"/>
      <c r="S347" s="199"/>
      <c r="T347" s="1563"/>
      <c r="U347" s="1559"/>
      <c r="V347" s="172"/>
      <c r="AA347" s="172"/>
      <c r="AB347" s="172"/>
      <c r="AC347" s="172"/>
      <c r="AD347" s="172"/>
      <c r="AE347" s="172"/>
      <c r="AF347" s="1296"/>
      <c r="AG347" s="172"/>
      <c r="AH347" s="1296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</row>
    <row r="348" spans="5:56">
      <c r="N348" s="150"/>
      <c r="O348" s="167"/>
      <c r="P348" s="953"/>
      <c r="Q348" s="1307"/>
      <c r="R348" s="172"/>
      <c r="S348" s="173"/>
      <c r="T348" s="1564"/>
      <c r="U348" s="1296"/>
      <c r="V348" s="172"/>
      <c r="AA348" s="172"/>
      <c r="AB348" s="172"/>
      <c r="AC348" s="172"/>
      <c r="AD348" s="172"/>
      <c r="AE348" s="215"/>
      <c r="AF348" s="1297"/>
      <c r="AG348" s="215"/>
      <c r="AH348" s="1296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</row>
    <row r="349" spans="5:56">
      <c r="N349" s="150"/>
      <c r="O349" s="199"/>
      <c r="P349" s="953"/>
      <c r="Q349" s="1296"/>
      <c r="R349" s="172"/>
      <c r="S349" s="170"/>
      <c r="T349" s="1565"/>
      <c r="U349" s="1559"/>
      <c r="V349" s="172"/>
      <c r="AA349" s="172"/>
      <c r="AB349" s="172"/>
      <c r="AC349" s="172"/>
      <c r="AD349" s="172"/>
      <c r="AE349" s="172"/>
      <c r="AF349" s="1296"/>
      <c r="AG349" s="172"/>
      <c r="AH349" s="1296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2"/>
      <c r="AT349" s="172"/>
      <c r="AU349" s="172"/>
      <c r="AV349" s="172"/>
      <c r="AW349" s="172"/>
      <c r="AX349" s="172"/>
      <c r="AY349" s="172"/>
      <c r="AZ349" s="172"/>
      <c r="BA349" s="172"/>
      <c r="BB349" s="172"/>
      <c r="BC349" s="172"/>
      <c r="BD349" s="172"/>
    </row>
    <row r="350" spans="5:56">
      <c r="N350" s="150"/>
      <c r="O350" s="199"/>
      <c r="P350" s="953"/>
      <c r="Q350" s="1296"/>
      <c r="R350" s="172"/>
      <c r="S350" s="167"/>
      <c r="T350" s="1301"/>
      <c r="U350" s="1297"/>
      <c r="V350" s="172"/>
      <c r="AA350" s="172"/>
      <c r="AB350" s="172"/>
      <c r="AC350" s="172"/>
      <c r="AD350" s="172"/>
      <c r="AE350" s="172"/>
      <c r="AF350" s="1296"/>
      <c r="AG350" s="172"/>
      <c r="AH350" s="1296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2"/>
      <c r="AT350" s="172"/>
      <c r="AU350" s="172"/>
      <c r="AV350" s="172"/>
      <c r="AW350" s="172"/>
      <c r="AX350" s="172"/>
      <c r="AY350" s="172"/>
      <c r="AZ350" s="172"/>
      <c r="BA350" s="172"/>
      <c r="BB350" s="172"/>
      <c r="BC350" s="172"/>
      <c r="BD350" s="172"/>
    </row>
    <row r="351" spans="5:56">
      <c r="N351" s="150"/>
      <c r="O351" s="172"/>
      <c r="P351" s="172"/>
      <c r="Q351" s="172"/>
      <c r="R351" s="172"/>
      <c r="S351" s="167"/>
      <c r="T351" s="172"/>
      <c r="U351" s="1296"/>
      <c r="V351" s="172"/>
      <c r="AA351" s="172"/>
      <c r="AB351" s="172"/>
      <c r="AC351" s="172"/>
      <c r="AD351" s="172"/>
      <c r="AE351" s="172"/>
      <c r="AF351" s="1296"/>
      <c r="AG351" s="256"/>
      <c r="AH351" s="1296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2"/>
      <c r="AT351" s="172"/>
      <c r="AU351" s="172"/>
      <c r="AV351" s="172"/>
      <c r="AW351" s="172"/>
      <c r="AX351" s="172"/>
      <c r="AY351" s="172"/>
      <c r="AZ351" s="172"/>
      <c r="BA351" s="172"/>
      <c r="BB351" s="172"/>
      <c r="BC351" s="172"/>
      <c r="BD351" s="172"/>
    </row>
    <row r="352" spans="5:56">
      <c r="N352" s="150"/>
      <c r="AA352" s="172"/>
      <c r="AB352" s="172"/>
      <c r="AC352" s="172"/>
      <c r="AD352" s="172"/>
      <c r="AE352" s="256"/>
      <c r="AF352" s="1296"/>
      <c r="AG352" s="256"/>
      <c r="AH352" s="1296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172"/>
      <c r="BC352" s="172"/>
      <c r="BD352" s="172"/>
    </row>
    <row r="353" spans="2:56">
      <c r="N353" s="150"/>
      <c r="AA353" s="172"/>
      <c r="AB353" s="172"/>
      <c r="AC353" s="172"/>
      <c r="AD353" s="172"/>
      <c r="AE353" s="256"/>
      <c r="AF353" s="1296"/>
      <c r="AG353" s="256"/>
      <c r="AH353" s="1296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</row>
    <row r="354" spans="2:56">
      <c r="N354" s="150"/>
      <c r="AA354" s="172"/>
      <c r="AB354" s="172"/>
      <c r="AC354" s="172"/>
      <c r="AD354" s="172"/>
      <c r="AE354" s="199"/>
      <c r="AF354" s="1296"/>
      <c r="AG354" s="170"/>
      <c r="AH354" s="1296"/>
      <c r="AI354" s="172"/>
      <c r="AJ354" s="172"/>
      <c r="AK354" s="172"/>
      <c r="AL354" s="172"/>
      <c r="AM354" s="172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</row>
    <row r="355" spans="2:56">
      <c r="N355" s="150"/>
      <c r="AA355" s="172"/>
      <c r="AB355" s="172"/>
      <c r="AC355" s="172"/>
      <c r="AD355" s="172"/>
      <c r="AE355" s="199"/>
      <c r="AF355" s="1296"/>
      <c r="AG355" s="170"/>
      <c r="AH355" s="1296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2"/>
      <c r="AZ355" s="172"/>
      <c r="BA355" s="172"/>
      <c r="BB355" s="172"/>
      <c r="BC355" s="172"/>
      <c r="BD355" s="172"/>
    </row>
    <row r="356" spans="2:56">
      <c r="N356" s="150"/>
      <c r="AA356" s="172"/>
      <c r="AB356" s="172"/>
      <c r="AC356" s="172"/>
      <c r="AD356" s="172"/>
      <c r="AE356" s="199"/>
      <c r="AF356" s="1296"/>
      <c r="AG356" s="167"/>
      <c r="AH356" s="1296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72"/>
      <c r="AT356" s="172"/>
      <c r="AU356" s="172"/>
      <c r="AV356" s="172"/>
      <c r="AW356" s="172"/>
      <c r="AX356" s="172"/>
      <c r="AY356" s="172"/>
      <c r="AZ356" s="172"/>
      <c r="BA356" s="172"/>
      <c r="BB356" s="172"/>
      <c r="BC356" s="172"/>
      <c r="BD356" s="172"/>
    </row>
    <row r="357" spans="2:56">
      <c r="N357" s="150"/>
      <c r="AA357" s="172"/>
      <c r="AB357" s="172"/>
      <c r="AC357" s="172"/>
      <c r="AD357" s="172"/>
      <c r="AE357" s="199"/>
      <c r="AF357" s="1307"/>
      <c r="AG357" s="167"/>
      <c r="AH357" s="1296"/>
      <c r="AI357" s="172"/>
      <c r="AJ357" s="172"/>
      <c r="AK357" s="172"/>
      <c r="AL357" s="172"/>
      <c r="AM357" s="172"/>
      <c r="AN357" s="172"/>
      <c r="AO357" s="172"/>
      <c r="AP357" s="172"/>
      <c r="AQ357" s="172"/>
      <c r="AR357" s="172"/>
      <c r="AS357" s="172"/>
      <c r="AT357" s="172"/>
      <c r="AU357" s="172"/>
      <c r="AV357" s="172"/>
      <c r="AW357" s="172"/>
      <c r="AX357" s="172"/>
      <c r="AY357" s="172"/>
      <c r="AZ357" s="172"/>
      <c r="BA357" s="172"/>
      <c r="BB357" s="172"/>
      <c r="BC357" s="172"/>
      <c r="BD357" s="172"/>
    </row>
    <row r="358" spans="2:56">
      <c r="N358" s="150"/>
      <c r="AA358" s="172"/>
      <c r="AB358" s="172"/>
      <c r="AC358" s="172"/>
      <c r="AD358" s="172"/>
      <c r="AE358" s="199"/>
      <c r="AF358" s="1321"/>
      <c r="AG358" s="167"/>
      <c r="AH358" s="1296"/>
      <c r="AI358" s="172"/>
      <c r="AJ358" s="172"/>
      <c r="AK358" s="172"/>
      <c r="AL358" s="172"/>
      <c r="AM358" s="172"/>
      <c r="AN358" s="172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</row>
    <row r="359" spans="2:56">
      <c r="N359" s="150"/>
      <c r="AA359" s="172"/>
      <c r="AB359" s="172"/>
      <c r="AC359" s="172"/>
      <c r="AD359" s="172"/>
      <c r="AE359" s="199"/>
      <c r="AF359" s="1296"/>
      <c r="AG359" s="167"/>
      <c r="AH359" s="1296"/>
      <c r="AI359" s="172"/>
      <c r="AJ359" s="172"/>
      <c r="AK359" s="172"/>
      <c r="AL359" s="172"/>
      <c r="AM359" s="172"/>
      <c r="AN359" s="172"/>
      <c r="AO359" s="172"/>
      <c r="AP359" s="172"/>
      <c r="AQ359" s="172"/>
      <c r="AR359" s="172"/>
      <c r="AS359" s="172"/>
      <c r="AT359" s="172"/>
      <c r="AU359" s="172"/>
      <c r="AV359" s="172"/>
      <c r="AW359" s="172"/>
      <c r="AX359" s="172"/>
      <c r="AY359" s="172"/>
      <c r="AZ359" s="172"/>
      <c r="BA359" s="172"/>
      <c r="BB359" s="172"/>
      <c r="BC359" s="172"/>
      <c r="BD359" s="172"/>
    </row>
    <row r="360" spans="2:56">
      <c r="N360" s="150"/>
      <c r="AA360" s="360"/>
      <c r="AB360" s="1299"/>
      <c r="AC360" s="199"/>
      <c r="AD360" s="172"/>
      <c r="AE360" s="199"/>
      <c r="AF360" s="1296"/>
      <c r="AG360" s="167"/>
      <c r="AH360" s="1296"/>
      <c r="AI360" s="172"/>
      <c r="AJ360" s="172"/>
      <c r="AK360" s="172"/>
      <c r="AL360" s="172"/>
      <c r="AM360" s="172"/>
      <c r="AN360" s="172"/>
      <c r="AO360" s="172"/>
      <c r="AP360" s="172"/>
      <c r="AQ360" s="172"/>
      <c r="AR360" s="172"/>
      <c r="AS360" s="172"/>
      <c r="AT360" s="172"/>
      <c r="AU360" s="172"/>
      <c r="AV360" s="172"/>
      <c r="AW360" s="172"/>
      <c r="AX360" s="172"/>
      <c r="AY360" s="172"/>
      <c r="AZ360" s="172"/>
      <c r="BA360" s="172"/>
      <c r="BB360" s="172"/>
      <c r="BC360" s="172"/>
      <c r="BD360" s="172"/>
    </row>
    <row r="361" spans="2:56">
      <c r="B361" s="183"/>
      <c r="C361" s="177"/>
      <c r="D361" s="177"/>
      <c r="E361" s="167"/>
      <c r="F361" s="171"/>
      <c r="G361" s="209"/>
      <c r="H361" s="172"/>
      <c r="I361" s="172"/>
      <c r="J361" s="172"/>
      <c r="K361" s="172"/>
      <c r="L361" s="172"/>
      <c r="M361" s="172"/>
      <c r="N361" s="172"/>
      <c r="AA361" s="360"/>
      <c r="AB361" s="1297"/>
      <c r="AC361" s="350"/>
      <c r="AD361" s="172"/>
      <c r="AE361" s="199"/>
      <c r="AF361" s="1296"/>
      <c r="AG361" s="167"/>
      <c r="AH361" s="1296"/>
      <c r="AI361" s="172"/>
      <c r="AJ361" s="172"/>
      <c r="AK361" s="172"/>
      <c r="AL361" s="172"/>
      <c r="AM361" s="172"/>
      <c r="AN361" s="172"/>
      <c r="AO361" s="172"/>
      <c r="AP361" s="172"/>
      <c r="AQ361" s="172"/>
      <c r="AR361" s="172"/>
      <c r="AS361" s="172"/>
      <c r="AT361" s="172"/>
      <c r="AU361" s="172"/>
      <c r="AV361" s="172"/>
      <c r="AW361" s="172"/>
      <c r="AX361" s="172"/>
      <c r="AY361" s="172"/>
      <c r="AZ361" s="172"/>
      <c r="BA361" s="172"/>
      <c r="BB361" s="172"/>
      <c r="BC361" s="172"/>
      <c r="BD361" s="172"/>
    </row>
    <row r="362" spans="2:56">
      <c r="B362" s="183"/>
      <c r="C362" s="167"/>
      <c r="D362" s="166"/>
      <c r="E362" s="170"/>
      <c r="F362" s="171"/>
      <c r="G362" s="209"/>
      <c r="H362" s="172"/>
      <c r="I362" s="172"/>
      <c r="J362" s="172"/>
      <c r="K362" s="172"/>
      <c r="L362" s="172"/>
      <c r="M362" s="172"/>
      <c r="N362" s="172"/>
      <c r="AA362" s="360"/>
      <c r="AB362" s="1300"/>
      <c r="AC362" s="199"/>
      <c r="AD362" s="363"/>
      <c r="AE362" s="199"/>
      <c r="AF362" s="1296"/>
      <c r="AG362" s="167"/>
      <c r="AH362" s="1296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</row>
    <row r="363" spans="2:56">
      <c r="B363" s="183"/>
      <c r="C363" s="167"/>
      <c r="D363" s="171"/>
      <c r="E363" s="593"/>
      <c r="F363" s="166"/>
      <c r="G363" s="235"/>
      <c r="H363" s="172"/>
      <c r="I363" s="172"/>
      <c r="J363" s="172"/>
      <c r="K363" s="172"/>
      <c r="L363" s="172"/>
      <c r="M363" s="172"/>
      <c r="N363" s="172"/>
      <c r="AA363" s="360"/>
      <c r="AB363" s="1297"/>
      <c r="AC363" s="199"/>
      <c r="AD363" s="172"/>
      <c r="AE363" s="199"/>
      <c r="AF363" s="1296"/>
      <c r="AG363" s="167"/>
      <c r="AH363" s="1296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2"/>
      <c r="AT363" s="172"/>
      <c r="AU363" s="172"/>
      <c r="AV363" s="172"/>
      <c r="AW363" s="172"/>
      <c r="AX363" s="172"/>
      <c r="AY363" s="172"/>
      <c r="AZ363" s="172"/>
      <c r="BA363" s="172"/>
      <c r="BB363" s="172"/>
      <c r="BC363" s="172"/>
      <c r="BD363" s="172"/>
    </row>
    <row r="364" spans="2:56">
      <c r="B364" s="172"/>
      <c r="C364" s="182"/>
      <c r="D364" s="172"/>
      <c r="E364" s="593"/>
      <c r="F364" s="166"/>
      <c r="G364" s="235"/>
      <c r="H364" s="172"/>
      <c r="I364" s="172"/>
      <c r="J364" s="172"/>
      <c r="K364" s="172"/>
      <c r="L364" s="172"/>
      <c r="M364" s="172"/>
      <c r="N364" s="172"/>
      <c r="AA364" s="360"/>
      <c r="AB364" s="1297"/>
      <c r="AC364" s="199"/>
      <c r="AD364" s="172"/>
      <c r="AE364" s="199"/>
      <c r="AF364" s="1296"/>
      <c r="AG364" s="202"/>
      <c r="AH364" s="1296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72"/>
      <c r="BD364" s="172"/>
    </row>
    <row r="365" spans="2:56">
      <c r="B365" s="172"/>
      <c r="C365" s="182"/>
      <c r="D365" s="172"/>
      <c r="E365" s="593"/>
      <c r="F365" s="166"/>
      <c r="G365" s="235"/>
      <c r="H365" s="172"/>
      <c r="I365" s="172"/>
      <c r="J365" s="172"/>
      <c r="K365" s="172"/>
      <c r="L365" s="172"/>
      <c r="M365" s="172"/>
      <c r="N365" s="172"/>
      <c r="AA365" s="365"/>
      <c r="AB365" s="1296"/>
      <c r="AC365" s="199"/>
      <c r="AD365" s="366"/>
      <c r="AE365" s="199"/>
      <c r="AF365" s="1296"/>
      <c r="AG365" s="172"/>
      <c r="AH365" s="1296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2"/>
      <c r="AT365" s="172"/>
      <c r="AU365" s="172"/>
      <c r="AV365" s="172"/>
      <c r="AW365" s="172"/>
      <c r="AX365" s="172"/>
      <c r="AY365" s="172"/>
      <c r="AZ365" s="172"/>
      <c r="BA365" s="172"/>
      <c r="BB365" s="172"/>
      <c r="BC365" s="172"/>
      <c r="BD365" s="172"/>
    </row>
    <row r="366" spans="2:56">
      <c r="B366" s="172"/>
      <c r="C366" s="182"/>
      <c r="D366" s="172"/>
      <c r="E366" s="167"/>
      <c r="F366" s="166"/>
      <c r="G366" s="235"/>
      <c r="H366" s="172"/>
      <c r="I366" s="172"/>
      <c r="J366" s="172"/>
      <c r="K366" s="172"/>
      <c r="L366" s="172"/>
      <c r="M366" s="172"/>
      <c r="N366" s="172"/>
      <c r="AA366" s="199"/>
      <c r="AB366" s="1297"/>
      <c r="AC366" s="172"/>
      <c r="AD366" s="172"/>
      <c r="AE366" s="199"/>
      <c r="AF366" s="1296"/>
      <c r="AG366" s="167"/>
      <c r="AH366" s="1296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2"/>
      <c r="AT366" s="172"/>
      <c r="AU366" s="172"/>
      <c r="AV366" s="172"/>
      <c r="AW366" s="172"/>
      <c r="AX366" s="172"/>
      <c r="AY366" s="172"/>
      <c r="AZ366" s="172"/>
      <c r="BA366" s="172"/>
      <c r="BB366" s="172"/>
      <c r="BC366" s="172"/>
      <c r="BD366" s="172"/>
    </row>
    <row r="367" spans="2:56">
      <c r="B367" s="172"/>
      <c r="C367" s="298"/>
      <c r="D367" s="172"/>
      <c r="E367" s="173"/>
      <c r="F367" s="174"/>
      <c r="G367" s="233"/>
      <c r="H367" s="172"/>
      <c r="I367" s="172"/>
      <c r="J367" s="172"/>
      <c r="K367" s="172"/>
      <c r="L367" s="172"/>
      <c r="M367" s="172"/>
      <c r="N367" s="172"/>
      <c r="AA367" s="199"/>
      <c r="AB367" s="1307"/>
      <c r="AC367" s="172"/>
      <c r="AD367" s="172"/>
      <c r="AE367" s="167"/>
      <c r="AF367" s="1297"/>
      <c r="AG367" s="172"/>
      <c r="AH367" s="1296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2"/>
      <c r="AT367" s="172"/>
      <c r="AU367" s="172"/>
      <c r="AV367" s="172"/>
      <c r="AW367" s="172"/>
      <c r="AX367" s="172"/>
      <c r="AY367" s="172"/>
      <c r="AZ367" s="172"/>
      <c r="BA367" s="172"/>
      <c r="BB367" s="172"/>
      <c r="BC367" s="172"/>
      <c r="BD367" s="172"/>
    </row>
    <row r="368" spans="2:56">
      <c r="B368" s="172"/>
      <c r="C368" s="182"/>
      <c r="D368" s="172"/>
      <c r="E368" s="173"/>
      <c r="F368" s="594"/>
      <c r="G368" s="595"/>
      <c r="H368" s="172"/>
      <c r="I368" s="172"/>
      <c r="J368" s="172"/>
      <c r="K368" s="172"/>
      <c r="L368" s="172"/>
      <c r="M368" s="172"/>
      <c r="N368" s="172"/>
      <c r="AA368" s="172"/>
      <c r="AB368" s="1296"/>
      <c r="AC368" s="172"/>
      <c r="AD368" s="172"/>
      <c r="AE368" s="167"/>
      <c r="AF368" s="1296"/>
      <c r="AG368" s="172"/>
      <c r="AH368" s="1296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  <c r="AW368" s="172"/>
      <c r="AX368" s="172"/>
      <c r="AY368" s="172"/>
      <c r="AZ368" s="172"/>
      <c r="BA368" s="172"/>
      <c r="BB368" s="172"/>
      <c r="BC368" s="172"/>
      <c r="BD368" s="172"/>
    </row>
    <row r="369" spans="2:56">
      <c r="B369" s="183"/>
      <c r="C369" s="167"/>
      <c r="D369" s="166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AA369" s="172"/>
      <c r="AB369" s="1296"/>
      <c r="AC369" s="172"/>
      <c r="AD369" s="172"/>
      <c r="AE369" s="172"/>
      <c r="AF369" s="1296"/>
      <c r="AG369" s="172"/>
      <c r="AH369" s="1296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72"/>
      <c r="AT369" s="172"/>
      <c r="AU369" s="172"/>
      <c r="AV369" s="172"/>
      <c r="AW369" s="172"/>
      <c r="AX369" s="172"/>
      <c r="AY369" s="172"/>
      <c r="AZ369" s="172"/>
      <c r="BA369" s="172"/>
      <c r="BB369" s="172"/>
      <c r="BC369" s="172"/>
      <c r="BD369" s="172"/>
    </row>
    <row r="370" spans="2:56">
      <c r="B370" s="172"/>
      <c r="C370" s="167"/>
      <c r="D370" s="182"/>
      <c r="E370" s="172"/>
      <c r="F370" s="580"/>
      <c r="G370" s="172"/>
      <c r="H370" s="172"/>
      <c r="I370" s="172"/>
      <c r="J370" s="172"/>
      <c r="K370" s="172"/>
      <c r="L370" s="172"/>
      <c r="M370" s="172"/>
      <c r="N370" s="172"/>
      <c r="AA370" s="307"/>
      <c r="AB370" s="1296"/>
      <c r="AC370" s="172"/>
      <c r="AD370" s="172"/>
      <c r="AE370" s="172"/>
      <c r="AF370" s="1296"/>
      <c r="AG370" s="172"/>
      <c r="AH370" s="1296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2"/>
      <c r="AT370" s="172"/>
      <c r="AU370" s="172"/>
      <c r="AV370" s="172"/>
      <c r="AW370" s="172"/>
      <c r="AX370" s="172"/>
      <c r="AY370" s="172"/>
      <c r="AZ370" s="172"/>
      <c r="BA370" s="172"/>
      <c r="BB370" s="172"/>
      <c r="BC370" s="172"/>
      <c r="BD370" s="172"/>
    </row>
    <row r="371" spans="2:56">
      <c r="B371" s="183"/>
      <c r="C371" s="167"/>
      <c r="D371" s="312"/>
      <c r="E371" s="264"/>
      <c r="F371" s="340"/>
      <c r="G371" s="581"/>
      <c r="H371" s="264"/>
      <c r="I371" s="340"/>
      <c r="J371" s="581"/>
      <c r="K371" s="172"/>
      <c r="L371" s="172"/>
      <c r="M371" s="172"/>
      <c r="N371" s="172"/>
      <c r="AA371" s="264"/>
      <c r="AB371" s="1301"/>
      <c r="AC371" s="341"/>
      <c r="AD371" s="172"/>
      <c r="AE371" s="172"/>
      <c r="AF371" s="1296"/>
      <c r="AG371" s="172"/>
      <c r="AH371" s="1296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</row>
    <row r="372" spans="2:56">
      <c r="B372" s="172"/>
      <c r="C372" s="182"/>
      <c r="D372" s="172"/>
      <c r="E372" s="167"/>
      <c r="F372" s="175"/>
      <c r="G372" s="582"/>
      <c r="H372" s="167"/>
      <c r="I372" s="166"/>
      <c r="J372" s="228"/>
      <c r="K372" s="172"/>
      <c r="L372" s="172"/>
      <c r="M372" s="172"/>
      <c r="N372" s="172"/>
      <c r="AA372" s="170"/>
      <c r="AB372" s="1296"/>
      <c r="AC372" s="172"/>
      <c r="AD372" s="172"/>
      <c r="AE372" s="172"/>
      <c r="AF372" s="1296"/>
      <c r="AG372" s="172"/>
      <c r="AH372" s="1296"/>
      <c r="AI372" s="172"/>
      <c r="AJ372" s="172"/>
      <c r="AK372" s="172"/>
      <c r="AL372" s="172"/>
      <c r="AM372" s="172"/>
      <c r="AN372" s="172"/>
      <c r="AO372" s="172"/>
      <c r="AP372" s="172"/>
      <c r="AQ372" s="172"/>
      <c r="AR372" s="172"/>
      <c r="AS372" s="172"/>
      <c r="AT372" s="172"/>
      <c r="AU372" s="172"/>
      <c r="AV372" s="172"/>
      <c r="AW372" s="172"/>
      <c r="AX372" s="172"/>
      <c r="AY372" s="172"/>
      <c r="AZ372" s="172"/>
      <c r="BA372" s="172"/>
      <c r="BB372" s="172"/>
      <c r="BC372" s="172"/>
      <c r="BD372" s="172"/>
    </row>
    <row r="373" spans="2:56">
      <c r="B373" s="172"/>
      <c r="C373" s="182"/>
      <c r="D373" s="172"/>
      <c r="E373" s="167"/>
      <c r="F373" s="166"/>
      <c r="G373" s="235"/>
      <c r="H373" s="167"/>
      <c r="I373" s="171"/>
      <c r="J373" s="209"/>
      <c r="K373" s="573"/>
      <c r="L373" s="172"/>
      <c r="M373" s="172"/>
      <c r="N373" s="172"/>
      <c r="AA373" s="172"/>
      <c r="AB373" s="1296"/>
      <c r="AC373" s="172"/>
      <c r="AD373" s="172"/>
      <c r="AE373" s="172"/>
      <c r="AF373" s="1296"/>
      <c r="AG373" s="172"/>
      <c r="AH373" s="1296"/>
      <c r="AI373" s="172"/>
      <c r="AJ373" s="172"/>
      <c r="AK373" s="172"/>
      <c r="AL373" s="172"/>
      <c r="AM373" s="172"/>
      <c r="AN373" s="172"/>
      <c r="AO373" s="172"/>
      <c r="AP373" s="172"/>
      <c r="AQ373" s="172"/>
      <c r="AR373" s="172"/>
      <c r="AS373" s="172"/>
      <c r="AT373" s="172"/>
      <c r="AU373" s="172"/>
      <c r="AV373" s="172"/>
      <c r="AW373" s="172"/>
      <c r="AX373" s="172"/>
      <c r="AY373" s="172"/>
      <c r="AZ373" s="172"/>
      <c r="BA373" s="172"/>
      <c r="BB373" s="172"/>
      <c r="BC373" s="172"/>
      <c r="BD373" s="172"/>
    </row>
    <row r="374" spans="2:56" ht="15.75">
      <c r="B374" s="172"/>
      <c r="C374" s="182"/>
      <c r="D374" s="172"/>
      <c r="E374" s="167"/>
      <c r="F374" s="166"/>
      <c r="G374" s="235"/>
      <c r="H374" s="167"/>
      <c r="I374" s="166"/>
      <c r="J374" s="228"/>
      <c r="K374" s="264"/>
      <c r="L374" s="340"/>
      <c r="M374" s="341"/>
      <c r="N374" s="172"/>
      <c r="AA374" s="357"/>
      <c r="AB374" s="1296"/>
      <c r="AC374" s="172"/>
      <c r="AD374" s="172"/>
      <c r="AE374" s="172"/>
      <c r="AF374" s="1296"/>
      <c r="AG374" s="172"/>
      <c r="AH374" s="1296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72"/>
      <c r="AT374" s="172"/>
      <c r="AU374" s="172"/>
      <c r="AV374" s="172"/>
      <c r="AW374" s="172"/>
      <c r="AX374" s="172"/>
      <c r="AY374" s="172"/>
      <c r="AZ374" s="172"/>
      <c r="BA374" s="172"/>
      <c r="BB374" s="172"/>
      <c r="BC374" s="172"/>
      <c r="BD374" s="172"/>
    </row>
    <row r="375" spans="2:56">
      <c r="B375" s="172"/>
      <c r="C375" s="182"/>
      <c r="D375" s="172"/>
      <c r="E375" s="167"/>
      <c r="F375" s="166"/>
      <c r="G375" s="228"/>
      <c r="H375" s="167"/>
      <c r="I375" s="166"/>
      <c r="J375" s="235"/>
      <c r="K375" s="170"/>
      <c r="L375" s="166"/>
      <c r="M375" s="235"/>
      <c r="N375" s="172"/>
      <c r="AA375" s="343"/>
      <c r="AB375" s="1296"/>
      <c r="AC375" s="172"/>
      <c r="AD375" s="358"/>
      <c r="AE375" s="359"/>
      <c r="AF375" s="1296"/>
      <c r="AG375" s="159"/>
      <c r="AH375" s="1296"/>
      <c r="AI375" s="172"/>
      <c r="AJ375" s="172"/>
      <c r="AK375" s="172"/>
      <c r="AL375" s="172"/>
      <c r="AM375" s="172"/>
      <c r="AN375" s="172"/>
      <c r="AO375" s="172"/>
      <c r="AP375" s="172"/>
      <c r="AQ375" s="172"/>
      <c r="AR375" s="172"/>
      <c r="AS375" s="172"/>
      <c r="AT375" s="172"/>
      <c r="AU375" s="172"/>
      <c r="AV375" s="172"/>
      <c r="AW375" s="172"/>
      <c r="AX375" s="172"/>
      <c r="AY375" s="172"/>
      <c r="AZ375" s="172"/>
      <c r="BA375" s="172"/>
      <c r="BB375" s="172"/>
      <c r="BC375" s="172"/>
      <c r="BD375" s="172"/>
    </row>
    <row r="376" spans="2:56">
      <c r="B376" s="172"/>
      <c r="C376" s="182"/>
      <c r="D376" s="172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AA376" s="177"/>
      <c r="AB376" s="1296"/>
      <c r="AC376" s="199"/>
      <c r="AD376" s="172"/>
      <c r="AE376" s="199"/>
      <c r="AF376" s="1296"/>
      <c r="AG376" s="170"/>
      <c r="AH376" s="1296"/>
      <c r="AI376" s="172"/>
      <c r="AJ376" s="172"/>
      <c r="AK376" s="172"/>
      <c r="AL376" s="172"/>
      <c r="AM376" s="172"/>
      <c r="AN376" s="172"/>
      <c r="AO376" s="172"/>
      <c r="AP376" s="172"/>
      <c r="AQ376" s="172"/>
      <c r="AR376" s="172"/>
      <c r="AS376" s="172"/>
      <c r="AT376" s="172"/>
      <c r="AU376" s="172"/>
      <c r="AV376" s="172"/>
      <c r="AW376" s="172"/>
      <c r="AX376" s="172"/>
      <c r="AY376" s="172"/>
      <c r="AZ376" s="172"/>
      <c r="BA376" s="172"/>
      <c r="BB376" s="172"/>
      <c r="BC376" s="172"/>
      <c r="BD376" s="172"/>
    </row>
    <row r="377" spans="2:56">
      <c r="B377" s="172"/>
      <c r="C377" s="182"/>
      <c r="D377" s="172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AA377" s="177"/>
      <c r="AB377" s="1296"/>
      <c r="AC377" s="199"/>
      <c r="AD377" s="307"/>
      <c r="AE377" s="199"/>
      <c r="AF377" s="1296"/>
      <c r="AG377" s="170"/>
      <c r="AH377" s="1296"/>
      <c r="AI377" s="172"/>
      <c r="AJ377" s="172"/>
      <c r="AK377" s="172"/>
      <c r="AL377" s="172"/>
      <c r="AM377" s="172"/>
      <c r="AN377" s="172"/>
      <c r="AO377" s="172"/>
      <c r="AP377" s="172"/>
      <c r="AQ377" s="172"/>
      <c r="AR377" s="172"/>
      <c r="AS377" s="172"/>
      <c r="AT377" s="172"/>
      <c r="AU377" s="172"/>
      <c r="AV377" s="172"/>
      <c r="AW377" s="172"/>
      <c r="AX377" s="172"/>
      <c r="AY377" s="172"/>
      <c r="AZ377" s="172"/>
      <c r="BA377" s="172"/>
      <c r="BB377" s="172"/>
      <c r="BC377" s="172"/>
      <c r="BD377" s="172"/>
    </row>
    <row r="378" spans="2:56">
      <c r="B378" s="172"/>
      <c r="C378" s="18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AA378" s="360"/>
      <c r="AB378" s="1299"/>
      <c r="AC378" s="199"/>
      <c r="AD378" s="172"/>
      <c r="AE378" s="199"/>
      <c r="AF378" s="1296"/>
      <c r="AG378" s="170"/>
      <c r="AH378" s="1296"/>
      <c r="AI378" s="172"/>
      <c r="AJ378" s="172"/>
      <c r="AK378" s="172"/>
      <c r="AL378" s="172"/>
      <c r="AM378" s="172"/>
      <c r="AN378" s="172"/>
      <c r="AO378" s="172"/>
      <c r="AP378" s="172"/>
      <c r="AQ378" s="172"/>
      <c r="AR378" s="172"/>
      <c r="AS378" s="172"/>
      <c r="AT378" s="172"/>
      <c r="AU378" s="172"/>
      <c r="AV378" s="172"/>
      <c r="AW378" s="172"/>
      <c r="AX378" s="172"/>
      <c r="AY378" s="172"/>
      <c r="AZ378" s="172"/>
      <c r="BA378" s="172"/>
      <c r="BB378" s="172"/>
      <c r="BC378" s="172"/>
      <c r="BD378" s="172"/>
    </row>
    <row r="379" spans="2:56">
      <c r="B379" s="172"/>
      <c r="C379" s="182"/>
      <c r="D379" s="172"/>
      <c r="E379" s="172"/>
      <c r="F379" s="172"/>
      <c r="G379" s="172"/>
      <c r="H379" s="172"/>
      <c r="I379" s="172"/>
      <c r="J379" s="172"/>
      <c r="K379" s="172"/>
      <c r="L379" s="172"/>
      <c r="M379" s="172"/>
      <c r="N379" s="172"/>
      <c r="AA379" s="360"/>
      <c r="AB379" s="1302"/>
      <c r="AC379" s="199"/>
      <c r="AD379" s="172"/>
      <c r="AE379" s="199"/>
      <c r="AF379" s="1296"/>
      <c r="AG379" s="167"/>
      <c r="AH379" s="1296"/>
      <c r="AI379" s="172"/>
      <c r="AJ379" s="172"/>
      <c r="AK379" s="172"/>
      <c r="AL379" s="172"/>
      <c r="AM379" s="172"/>
      <c r="AN379" s="172"/>
      <c r="AO379" s="172"/>
      <c r="AP379" s="172"/>
      <c r="AQ379" s="172"/>
      <c r="AR379" s="172"/>
      <c r="AS379" s="172"/>
      <c r="AT379" s="172"/>
      <c r="AU379" s="172"/>
      <c r="AV379" s="172"/>
      <c r="AW379" s="172"/>
      <c r="AX379" s="172"/>
      <c r="AY379" s="172"/>
      <c r="AZ379" s="172"/>
      <c r="BA379" s="172"/>
      <c r="BB379" s="172"/>
      <c r="BC379" s="172"/>
      <c r="BD379" s="172"/>
    </row>
    <row r="380" spans="2:56">
      <c r="B380" s="172"/>
      <c r="C380" s="182"/>
      <c r="D380" s="172"/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AA380" s="177"/>
      <c r="AB380" s="1299"/>
      <c r="AC380" s="199"/>
      <c r="AD380" s="172"/>
      <c r="AE380" s="199"/>
      <c r="AF380" s="1296"/>
      <c r="AG380" s="167"/>
      <c r="AH380" s="1296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2"/>
      <c r="AT380" s="172"/>
      <c r="AU380" s="172"/>
      <c r="AV380" s="172"/>
      <c r="AW380" s="172"/>
      <c r="AX380" s="172"/>
      <c r="AY380" s="172"/>
      <c r="AZ380" s="172"/>
      <c r="BA380" s="172"/>
      <c r="BB380" s="172"/>
      <c r="BC380" s="172"/>
      <c r="BD380" s="172"/>
    </row>
    <row r="381" spans="2:56">
      <c r="B381" s="257"/>
      <c r="C381" s="257"/>
      <c r="D381" s="215"/>
      <c r="E381" s="172"/>
      <c r="F381" s="215"/>
      <c r="G381" s="215"/>
      <c r="H381" s="215"/>
      <c r="I381" s="215"/>
      <c r="J381" s="215"/>
      <c r="K381" s="215"/>
      <c r="L381" s="215"/>
      <c r="M381" s="172"/>
      <c r="N381" s="172"/>
      <c r="AA381" s="360"/>
      <c r="AB381" s="1299"/>
      <c r="AC381" s="167"/>
      <c r="AD381" s="172"/>
      <c r="AE381" s="199"/>
      <c r="AF381" s="1296"/>
      <c r="AG381" s="167"/>
      <c r="AH381" s="132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</row>
    <row r="382" spans="2:56">
      <c r="B382" s="172"/>
      <c r="C382" s="348"/>
      <c r="D382" s="172"/>
      <c r="E382" s="172"/>
      <c r="F382" s="172"/>
      <c r="G382" s="257"/>
      <c r="H382" s="257"/>
      <c r="I382" s="257"/>
      <c r="J382" s="349"/>
      <c r="K382" s="172"/>
      <c r="L382" s="257"/>
      <c r="M382" s="172"/>
      <c r="N382" s="172"/>
      <c r="AA382" s="360"/>
      <c r="AB382" s="1299"/>
      <c r="AC382" s="199"/>
      <c r="AD382" s="172"/>
      <c r="AE382" s="199"/>
      <c r="AF382" s="1307"/>
      <c r="AG382" s="167"/>
      <c r="AH382" s="132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2"/>
      <c r="AT382" s="172"/>
      <c r="AU382" s="172"/>
      <c r="AV382" s="172"/>
      <c r="AW382" s="172"/>
      <c r="AX382" s="172"/>
      <c r="AY382" s="172"/>
      <c r="AZ382" s="172"/>
      <c r="BA382" s="172"/>
      <c r="BB382" s="172"/>
      <c r="BC382" s="172"/>
      <c r="BD382" s="172"/>
    </row>
    <row r="383" spans="2:56">
      <c r="B383" s="172"/>
      <c r="C383" s="182"/>
      <c r="D383" s="17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AA383" s="360"/>
      <c r="AB383" s="1298"/>
      <c r="AC383" s="199"/>
      <c r="AD383" s="172"/>
      <c r="AE383" s="199"/>
      <c r="AF383" s="1321"/>
      <c r="AG383" s="167"/>
      <c r="AH383" s="1296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2"/>
      <c r="AT383" s="172"/>
      <c r="AU383" s="172"/>
      <c r="AV383" s="172"/>
      <c r="AW383" s="172"/>
      <c r="AX383" s="172"/>
      <c r="AY383" s="172"/>
      <c r="AZ383" s="172"/>
      <c r="BA383" s="172"/>
      <c r="BB383" s="172"/>
      <c r="BC383" s="172"/>
      <c r="BD383" s="172"/>
    </row>
    <row r="384" spans="2:56">
      <c r="B384" s="172"/>
      <c r="C384" s="182"/>
      <c r="D384" s="172"/>
      <c r="E384" s="172"/>
      <c r="F384" s="578"/>
      <c r="G384" s="172"/>
      <c r="H384" s="172"/>
      <c r="I384" s="172"/>
      <c r="J384" s="172"/>
      <c r="K384" s="172"/>
      <c r="L384" s="172"/>
      <c r="M384" s="172"/>
      <c r="N384" s="172"/>
      <c r="AA384" s="360"/>
      <c r="AB384" s="1298"/>
      <c r="AC384" s="353"/>
      <c r="AD384" s="172"/>
      <c r="AE384" s="199"/>
      <c r="AF384" s="1296"/>
      <c r="AG384" s="167"/>
      <c r="AH384" s="1296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2"/>
      <c r="AT384" s="172"/>
      <c r="AU384" s="172"/>
      <c r="AV384" s="172"/>
      <c r="AW384" s="172"/>
      <c r="AX384" s="172"/>
      <c r="AY384" s="172"/>
      <c r="AZ384" s="172"/>
      <c r="BA384" s="172"/>
      <c r="BB384" s="172"/>
      <c r="BC384" s="172"/>
      <c r="BD384" s="172"/>
    </row>
    <row r="385" spans="2:56" ht="15.75">
      <c r="B385" s="258"/>
      <c r="C385" s="18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AA385" s="360"/>
      <c r="AB385" s="1299"/>
      <c r="AC385" s="199"/>
      <c r="AD385" s="172"/>
      <c r="AE385" s="199"/>
      <c r="AF385" s="1296"/>
      <c r="AG385" s="167"/>
      <c r="AH385" s="1296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72"/>
      <c r="AT385" s="172"/>
      <c r="AU385" s="172"/>
      <c r="AV385" s="172"/>
      <c r="AW385" s="172"/>
      <c r="AX385" s="172"/>
      <c r="AY385" s="172"/>
      <c r="AZ385" s="172"/>
      <c r="BA385" s="172"/>
      <c r="BB385" s="172"/>
      <c r="BC385" s="172"/>
      <c r="BD385" s="172"/>
    </row>
    <row r="386" spans="2:56">
      <c r="B386" s="257"/>
      <c r="C386" s="182"/>
      <c r="D386" s="172"/>
      <c r="E386" s="172"/>
      <c r="F386" s="172"/>
      <c r="G386" s="172"/>
      <c r="H386" s="172"/>
      <c r="I386" s="583"/>
      <c r="J386" s="172"/>
      <c r="K386" s="172"/>
      <c r="L386" s="172"/>
      <c r="M386" s="172"/>
      <c r="N386" s="172"/>
      <c r="AA386" s="360"/>
      <c r="AB386" s="1297"/>
      <c r="AC386" s="350"/>
      <c r="AD386" s="366"/>
      <c r="AE386" s="199"/>
      <c r="AF386" s="1296"/>
      <c r="AG386" s="167"/>
      <c r="AH386" s="1296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72"/>
      <c r="AT386" s="172"/>
      <c r="AU386" s="172"/>
      <c r="AV386" s="172"/>
      <c r="AW386" s="172"/>
      <c r="AX386" s="172"/>
      <c r="AY386" s="172"/>
      <c r="AZ386" s="172"/>
      <c r="BA386" s="172"/>
      <c r="BB386" s="172"/>
      <c r="BC386" s="172"/>
      <c r="BD386" s="172"/>
    </row>
    <row r="387" spans="2:56">
      <c r="B387" s="183"/>
      <c r="C387" s="167"/>
      <c r="D387" s="166"/>
      <c r="E387" s="577"/>
      <c r="F387" s="172"/>
      <c r="G387" s="172"/>
      <c r="H387" s="172"/>
      <c r="I387" s="172"/>
      <c r="J387" s="172"/>
      <c r="K387" s="172"/>
      <c r="L387" s="172"/>
      <c r="M387" s="172"/>
      <c r="N387" s="172"/>
      <c r="AA387" s="360"/>
      <c r="AB387" s="1300"/>
      <c r="AC387" s="199"/>
      <c r="AD387" s="172"/>
      <c r="AE387" s="199"/>
      <c r="AF387" s="1296"/>
      <c r="AG387" s="202"/>
      <c r="AH387" s="1296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72"/>
      <c r="AT387" s="172"/>
      <c r="AU387" s="172"/>
      <c r="AV387" s="172"/>
      <c r="AW387" s="172"/>
      <c r="AX387" s="172"/>
      <c r="AY387" s="172"/>
      <c r="AZ387" s="172"/>
      <c r="BA387" s="172"/>
      <c r="BB387" s="172"/>
      <c r="BC387" s="172"/>
      <c r="BD387" s="172"/>
    </row>
    <row r="388" spans="2:56">
      <c r="B388" s="183"/>
      <c r="C388" s="199"/>
      <c r="D388" s="166"/>
      <c r="E388" s="172"/>
      <c r="F388" s="172"/>
      <c r="G388" s="172"/>
      <c r="H388" s="172"/>
      <c r="I388" s="172"/>
      <c r="J388" s="172"/>
      <c r="K388" s="172"/>
      <c r="L388" s="172"/>
      <c r="M388" s="172"/>
      <c r="N388" s="172"/>
      <c r="AA388" s="360"/>
      <c r="AB388" s="1297"/>
      <c r="AC388" s="199"/>
      <c r="AD388" s="172"/>
      <c r="AE388" s="199"/>
      <c r="AF388" s="1296"/>
      <c r="AG388" s="172"/>
      <c r="AH388" s="1296"/>
      <c r="AI388" s="172"/>
      <c r="AJ388" s="172"/>
      <c r="AK388" s="172"/>
      <c r="AL388" s="172"/>
      <c r="AM388" s="172"/>
      <c r="AN388" s="172"/>
      <c r="AO388" s="172"/>
      <c r="AP388" s="172"/>
      <c r="AQ388" s="172"/>
      <c r="AR388" s="172"/>
      <c r="AS388" s="172"/>
      <c r="AT388" s="172"/>
      <c r="AU388" s="172"/>
      <c r="AV388" s="172"/>
      <c r="AW388" s="172"/>
      <c r="AX388" s="172"/>
      <c r="AY388" s="172"/>
      <c r="AZ388" s="172"/>
      <c r="BA388" s="172"/>
      <c r="BB388" s="172"/>
      <c r="BC388" s="172"/>
      <c r="BD388" s="172"/>
    </row>
    <row r="389" spans="2:56" ht="15.75">
      <c r="B389" s="190"/>
      <c r="C389" s="172"/>
      <c r="D389" s="172"/>
      <c r="E389" s="172"/>
      <c r="F389" s="580"/>
      <c r="G389" s="172"/>
      <c r="H389" s="172"/>
      <c r="I389" s="172"/>
      <c r="J389" s="172"/>
      <c r="K389" s="237"/>
      <c r="L389" s="172"/>
      <c r="M389" s="172"/>
      <c r="N389" s="172"/>
      <c r="AA389" s="360"/>
      <c r="AB389" s="1297"/>
      <c r="AC389" s="199"/>
      <c r="AD389" s="172"/>
      <c r="AE389" s="199"/>
      <c r="AF389" s="1296"/>
      <c r="AG389" s="172"/>
      <c r="AH389" s="1296"/>
      <c r="AI389" s="172"/>
      <c r="AJ389" s="172"/>
      <c r="AK389" s="172"/>
      <c r="AL389" s="172"/>
      <c r="AM389" s="172"/>
      <c r="AN389" s="172"/>
      <c r="AO389" s="172"/>
      <c r="AP389" s="172"/>
      <c r="AQ389" s="172"/>
      <c r="AR389" s="172"/>
      <c r="AS389" s="172"/>
      <c r="AT389" s="172"/>
      <c r="AU389" s="172"/>
      <c r="AV389" s="172"/>
      <c r="AW389" s="172"/>
      <c r="AX389" s="172"/>
      <c r="AY389" s="172"/>
      <c r="AZ389" s="172"/>
      <c r="BA389" s="172"/>
      <c r="BB389" s="172"/>
      <c r="BC389" s="172"/>
      <c r="BD389" s="172"/>
    </row>
    <row r="390" spans="2:56">
      <c r="B390" s="172"/>
      <c r="C390" s="298"/>
      <c r="D390" s="172"/>
      <c r="E390" s="264"/>
      <c r="F390" s="340"/>
      <c r="G390" s="341"/>
      <c r="H390" s="264"/>
      <c r="I390" s="340"/>
      <c r="J390" s="341"/>
      <c r="K390" s="264"/>
      <c r="L390" s="340"/>
      <c r="M390" s="341"/>
      <c r="N390" s="172"/>
      <c r="AA390" s="172"/>
      <c r="AB390" s="1296"/>
      <c r="AC390" s="172"/>
      <c r="AD390" s="172"/>
      <c r="AE390" s="172"/>
      <c r="AF390" s="1296"/>
      <c r="AG390" s="172"/>
      <c r="AH390" s="1296"/>
      <c r="AI390" s="172"/>
      <c r="AJ390" s="172"/>
      <c r="AK390" s="172"/>
      <c r="AL390" s="172"/>
      <c r="AM390" s="172"/>
      <c r="AN390" s="172"/>
      <c r="AO390" s="172"/>
      <c r="AP390" s="172"/>
      <c r="AQ390" s="172"/>
      <c r="AR390" s="172"/>
      <c r="AS390" s="172"/>
      <c r="AT390" s="172"/>
      <c r="AU390" s="172"/>
      <c r="AV390" s="172"/>
      <c r="AW390" s="172"/>
      <c r="AX390" s="172"/>
      <c r="AY390" s="172"/>
      <c r="AZ390" s="172"/>
      <c r="BA390" s="172"/>
      <c r="BB390" s="172"/>
      <c r="BC390" s="172"/>
      <c r="BD390" s="172"/>
    </row>
    <row r="391" spans="2:56">
      <c r="B391" s="198"/>
      <c r="C391" s="167"/>
      <c r="D391" s="180"/>
      <c r="E391" s="167"/>
      <c r="F391" s="166"/>
      <c r="G391" s="235"/>
      <c r="H391" s="177"/>
      <c r="I391" s="172"/>
      <c r="J391" s="172"/>
      <c r="K391" s="170"/>
      <c r="L391" s="355"/>
      <c r="M391" s="356"/>
      <c r="N391" s="172"/>
      <c r="AA391" s="172"/>
      <c r="AB391" s="1296"/>
      <c r="AC391" s="172"/>
      <c r="AD391" s="172"/>
      <c r="AE391" s="172"/>
      <c r="AF391" s="1296"/>
      <c r="AG391" s="172"/>
      <c r="AH391" s="1296"/>
      <c r="AI391" s="172"/>
      <c r="AJ391" s="172"/>
      <c r="AK391" s="172"/>
      <c r="AL391" s="172"/>
      <c r="AM391" s="172"/>
      <c r="AN391" s="172"/>
      <c r="AO391" s="172"/>
      <c r="AP391" s="172"/>
      <c r="AQ391" s="172"/>
      <c r="AR391" s="172"/>
      <c r="AS391" s="172"/>
      <c r="AT391" s="172"/>
      <c r="AU391" s="172"/>
      <c r="AV391" s="172"/>
      <c r="AW391" s="172"/>
      <c r="AX391" s="172"/>
      <c r="AY391" s="172"/>
      <c r="AZ391" s="172"/>
      <c r="BA391" s="172"/>
      <c r="BB391" s="172"/>
      <c r="BC391" s="172"/>
      <c r="BD391" s="172"/>
    </row>
    <row r="392" spans="2:56">
      <c r="B392" s="196"/>
      <c r="C392" s="167"/>
      <c r="D392" s="166"/>
      <c r="E392" s="167"/>
      <c r="F392" s="166"/>
      <c r="G392" s="235"/>
      <c r="H392" s="511"/>
      <c r="I392" s="180"/>
      <c r="J392" s="232"/>
      <c r="K392" s="167"/>
      <c r="L392" s="171"/>
      <c r="M392" s="209"/>
      <c r="N392" s="150"/>
      <c r="AA392" s="172"/>
      <c r="AB392" s="1296"/>
      <c r="AC392" s="172"/>
      <c r="AD392" s="172"/>
      <c r="AE392" s="172"/>
      <c r="AF392" s="1296"/>
      <c r="AG392" s="172"/>
      <c r="AH392" s="1296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172"/>
      <c r="BA392" s="172"/>
      <c r="BB392" s="172"/>
      <c r="BC392" s="172"/>
      <c r="BD392" s="172"/>
    </row>
    <row r="393" spans="2:56">
      <c r="B393" s="185"/>
      <c r="C393" s="167"/>
      <c r="D393" s="166"/>
      <c r="E393" s="167"/>
      <c r="F393" s="166"/>
      <c r="G393" s="235"/>
      <c r="H393" s="167"/>
      <c r="I393" s="166"/>
      <c r="J393" s="235"/>
      <c r="K393" s="167"/>
      <c r="L393" s="171"/>
      <c r="M393" s="209"/>
      <c r="N393" s="150"/>
      <c r="AA393" s="172"/>
      <c r="AB393" s="1296"/>
      <c r="AC393" s="172"/>
      <c r="AD393" s="172"/>
      <c r="AE393" s="172"/>
      <c r="AF393" s="1296"/>
      <c r="AG393" s="172"/>
      <c r="AH393" s="1296"/>
      <c r="AI393" s="172"/>
      <c r="AJ393" s="172"/>
      <c r="AK393" s="172"/>
      <c r="AL393" s="172"/>
      <c r="AM393" s="172"/>
      <c r="AN393" s="172"/>
      <c r="AO393" s="172"/>
      <c r="AP393" s="172"/>
      <c r="AQ393" s="172"/>
      <c r="AR393" s="172"/>
      <c r="AS393" s="172"/>
      <c r="AT393" s="172"/>
      <c r="AU393" s="172"/>
      <c r="AV393" s="172"/>
      <c r="AW393" s="172"/>
      <c r="AX393" s="172"/>
      <c r="AY393" s="172"/>
      <c r="AZ393" s="172"/>
      <c r="BA393" s="172"/>
      <c r="BB393" s="172"/>
      <c r="BC393" s="172"/>
      <c r="BD393" s="172"/>
    </row>
    <row r="394" spans="2:56">
      <c r="B394" s="184"/>
      <c r="C394" s="167"/>
      <c r="D394" s="166"/>
      <c r="E394" s="167"/>
      <c r="F394" s="166"/>
      <c r="G394" s="235"/>
      <c r="H394" s="177"/>
      <c r="I394" s="171"/>
      <c r="J394" s="232"/>
      <c r="K394" s="170"/>
      <c r="L394" s="166"/>
      <c r="M394" s="235"/>
      <c r="N394" s="150"/>
      <c r="AA394" s="172"/>
      <c r="AB394" s="1296"/>
      <c r="AC394" s="172"/>
      <c r="AD394" s="172"/>
      <c r="AE394" s="172"/>
      <c r="AF394" s="1296"/>
      <c r="AG394" s="172"/>
      <c r="AH394" s="1296"/>
      <c r="AI394" s="172"/>
      <c r="AJ394" s="172"/>
      <c r="AK394" s="172"/>
      <c r="AL394" s="172"/>
      <c r="AM394" s="172"/>
      <c r="AN394" s="172"/>
      <c r="AO394" s="172"/>
      <c r="AP394" s="172"/>
      <c r="AQ394" s="172"/>
      <c r="AR394" s="172"/>
      <c r="AS394" s="172"/>
      <c r="AT394" s="172"/>
      <c r="AU394" s="172"/>
      <c r="AV394" s="172"/>
      <c r="AW394" s="172"/>
      <c r="AX394" s="172"/>
      <c r="AY394" s="172"/>
      <c r="AZ394" s="172"/>
      <c r="BA394" s="172"/>
      <c r="BB394" s="172"/>
      <c r="BC394" s="172"/>
      <c r="BD394" s="172"/>
    </row>
    <row r="395" spans="2:56">
      <c r="B395" s="184"/>
      <c r="C395" s="167"/>
      <c r="D395" s="166"/>
      <c r="E395" s="173"/>
      <c r="F395" s="176"/>
      <c r="G395" s="342"/>
      <c r="H395" s="177"/>
      <c r="I395" s="180"/>
      <c r="J395" s="232"/>
      <c r="K395" s="170"/>
      <c r="L395" s="171"/>
      <c r="M395" s="209"/>
      <c r="N395" s="150"/>
      <c r="AA395" s="172"/>
      <c r="AB395" s="1296"/>
      <c r="AC395" s="172"/>
      <c r="AD395" s="172"/>
      <c r="AE395" s="172"/>
      <c r="AF395" s="1296"/>
      <c r="AG395" s="172"/>
      <c r="AH395" s="1296"/>
      <c r="AI395" s="172"/>
      <c r="AJ395" s="172"/>
      <c r="AK395" s="172"/>
      <c r="AL395" s="172"/>
      <c r="AM395" s="172"/>
      <c r="AN395" s="172"/>
      <c r="AO395" s="172"/>
      <c r="AP395" s="172"/>
      <c r="AQ395" s="172"/>
      <c r="AR395" s="172"/>
      <c r="AS395" s="172"/>
      <c r="AT395" s="172"/>
      <c r="AU395" s="172"/>
      <c r="AV395" s="172"/>
      <c r="AW395" s="172"/>
      <c r="AX395" s="172"/>
      <c r="AY395" s="172"/>
      <c r="AZ395" s="172"/>
      <c r="BA395" s="172"/>
      <c r="BB395" s="172"/>
      <c r="BC395" s="172"/>
      <c r="BD395" s="172"/>
    </row>
    <row r="396" spans="2:56">
      <c r="B396" s="172"/>
      <c r="C396" s="182"/>
      <c r="D396" s="172"/>
      <c r="E396" s="173"/>
      <c r="F396" s="174"/>
      <c r="G396" s="233"/>
      <c r="H396" s="177"/>
      <c r="I396" s="180"/>
      <c r="J396" s="232"/>
      <c r="K396" s="173"/>
      <c r="L396" s="176"/>
      <c r="M396" s="342"/>
      <c r="N396" s="150"/>
      <c r="AA396" s="172"/>
      <c r="AB396" s="1296"/>
      <c r="AC396" s="172"/>
      <c r="AD396" s="172"/>
      <c r="AE396" s="172"/>
      <c r="AF396" s="1296"/>
      <c r="AG396" s="172"/>
      <c r="AH396" s="1296"/>
      <c r="AI396" s="172"/>
      <c r="AJ396" s="172"/>
      <c r="AK396" s="172"/>
      <c r="AL396" s="172"/>
      <c r="AM396" s="172"/>
      <c r="AN396" s="172"/>
      <c r="AO396" s="172"/>
      <c r="AP396" s="172"/>
      <c r="AQ396" s="172"/>
      <c r="AR396" s="172"/>
      <c r="AS396" s="172"/>
      <c r="AT396" s="172"/>
      <c r="AU396" s="172"/>
      <c r="AV396" s="172"/>
      <c r="AW396" s="172"/>
      <c r="AX396" s="172"/>
      <c r="AY396" s="172"/>
      <c r="AZ396" s="172"/>
      <c r="BA396" s="172"/>
      <c r="BB396" s="172"/>
      <c r="BC396" s="172"/>
      <c r="BD396" s="172"/>
    </row>
    <row r="397" spans="2:56">
      <c r="B397" s="172"/>
      <c r="C397" s="182"/>
      <c r="D397" s="172"/>
      <c r="E397" s="167"/>
      <c r="F397" s="353"/>
      <c r="G397" s="229"/>
      <c r="H397" s="172"/>
      <c r="I397" s="172"/>
      <c r="J397" s="172"/>
      <c r="K397" s="167"/>
      <c r="L397" s="312"/>
      <c r="M397" s="209"/>
      <c r="N397" s="150"/>
      <c r="AA397" s="172"/>
      <c r="AB397" s="1296"/>
      <c r="AC397" s="172"/>
      <c r="AD397" s="172"/>
      <c r="AE397" s="172"/>
      <c r="AF397" s="1296"/>
      <c r="AG397" s="172"/>
      <c r="AH397" s="1296"/>
      <c r="AI397" s="172"/>
      <c r="AJ397" s="172"/>
      <c r="AK397" s="172"/>
      <c r="AL397" s="172"/>
      <c r="AM397" s="172"/>
      <c r="AN397" s="172"/>
      <c r="AO397" s="172"/>
      <c r="AP397" s="172"/>
      <c r="AQ397" s="172"/>
      <c r="AR397" s="172"/>
      <c r="AS397" s="172"/>
      <c r="AT397" s="172"/>
      <c r="AU397" s="172"/>
      <c r="AV397" s="172"/>
      <c r="AW397" s="172"/>
      <c r="AX397" s="172"/>
      <c r="AY397" s="172"/>
      <c r="AZ397" s="172"/>
      <c r="BA397" s="172"/>
      <c r="BB397" s="172"/>
      <c r="BC397" s="172"/>
      <c r="BD397" s="172"/>
    </row>
    <row r="398" spans="2:56">
      <c r="B398" s="172"/>
      <c r="C398" s="302"/>
      <c r="D398" s="172"/>
      <c r="E398" s="167"/>
      <c r="F398" s="166"/>
      <c r="G398" s="209"/>
      <c r="H398" s="172"/>
      <c r="I398" s="172"/>
      <c r="J398" s="172"/>
      <c r="K398" s="170"/>
      <c r="L398" s="171"/>
      <c r="M398" s="209"/>
      <c r="N398" s="150"/>
      <c r="AA398" s="172"/>
      <c r="AB398" s="1296"/>
      <c r="AC398" s="172"/>
      <c r="AD398" s="172"/>
      <c r="AE398" s="172"/>
      <c r="AF398" s="1296"/>
      <c r="AG398" s="172"/>
      <c r="AH398" s="1296"/>
      <c r="AI398" s="172"/>
      <c r="AJ398" s="172"/>
      <c r="AK398" s="172"/>
      <c r="AL398" s="172"/>
      <c r="AM398" s="172"/>
      <c r="AN398" s="172"/>
      <c r="AO398" s="172"/>
      <c r="AP398" s="172"/>
      <c r="AQ398" s="172"/>
      <c r="AR398" s="172"/>
      <c r="AS398" s="172"/>
      <c r="AT398" s="172"/>
      <c r="AU398" s="172"/>
      <c r="AV398" s="172"/>
      <c r="AW398" s="172"/>
      <c r="AX398" s="172"/>
      <c r="AY398" s="172"/>
      <c r="AZ398" s="172"/>
      <c r="BA398" s="172"/>
      <c r="BB398" s="172"/>
      <c r="BC398" s="172"/>
      <c r="BD398" s="172"/>
    </row>
    <row r="399" spans="2:56">
      <c r="B399" s="183"/>
      <c r="C399" s="167"/>
      <c r="D399" s="156"/>
      <c r="E399" s="307"/>
      <c r="F399" s="172"/>
      <c r="G399" s="172"/>
      <c r="H399" s="172"/>
      <c r="I399" s="172"/>
      <c r="J399" s="172"/>
      <c r="K399" s="170"/>
      <c r="L399" s="171"/>
      <c r="M399" s="209"/>
      <c r="N399" s="150"/>
      <c r="AA399" s="172"/>
      <c r="AB399" s="1296"/>
      <c r="AC399" s="172"/>
      <c r="AD399" s="172"/>
      <c r="AE399" s="172"/>
      <c r="AF399" s="1296"/>
      <c r="AG399" s="172"/>
      <c r="AH399" s="1296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2"/>
      <c r="AT399" s="172"/>
      <c r="AU399" s="172"/>
      <c r="AV399" s="172"/>
      <c r="AW399" s="172"/>
      <c r="AX399" s="172"/>
      <c r="AY399" s="172"/>
      <c r="AZ399" s="172"/>
      <c r="BA399" s="172"/>
      <c r="BB399" s="172"/>
      <c r="BC399" s="172"/>
      <c r="BD399" s="172"/>
    </row>
    <row r="400" spans="2:56">
      <c r="B400" s="172"/>
      <c r="C400" s="182"/>
      <c r="D400" s="172"/>
      <c r="E400" s="264"/>
      <c r="F400" s="340"/>
      <c r="G400" s="341"/>
      <c r="H400" s="172"/>
      <c r="I400" s="172"/>
      <c r="J400" s="172"/>
      <c r="K400" s="170"/>
      <c r="L400" s="171"/>
      <c r="M400" s="209"/>
      <c r="N400" s="150"/>
      <c r="AA400" s="172"/>
      <c r="AB400" s="1296"/>
      <c r="AC400" s="172"/>
      <c r="AD400" s="172"/>
      <c r="AE400" s="172"/>
      <c r="AF400" s="1296"/>
      <c r="AG400" s="172"/>
      <c r="AH400" s="1296"/>
      <c r="AI400" s="172"/>
      <c r="AJ400" s="172"/>
      <c r="AK400" s="172"/>
      <c r="AL400" s="172"/>
      <c r="AM400" s="172"/>
      <c r="AN400" s="172"/>
      <c r="AO400" s="172"/>
      <c r="AP400" s="172"/>
      <c r="AQ400" s="172"/>
      <c r="AR400" s="172"/>
      <c r="AS400" s="172"/>
      <c r="AT400" s="172"/>
      <c r="AU400" s="172"/>
      <c r="AV400" s="172"/>
      <c r="AW400" s="172"/>
      <c r="AX400" s="172"/>
      <c r="AY400" s="172"/>
      <c r="AZ400" s="172"/>
      <c r="BA400" s="172"/>
      <c r="BB400" s="172"/>
      <c r="BC400" s="172"/>
      <c r="BD400" s="172"/>
    </row>
    <row r="401" spans="2:56">
      <c r="B401" s="172"/>
      <c r="C401" s="182"/>
      <c r="D401" s="172"/>
      <c r="E401" s="170"/>
      <c r="F401" s="166"/>
      <c r="G401" s="235"/>
      <c r="H401" s="172"/>
      <c r="I401" s="172"/>
      <c r="J401" s="172"/>
      <c r="K401" s="172"/>
      <c r="L401" s="172"/>
      <c r="M401" s="172"/>
      <c r="N401" s="150"/>
      <c r="AA401" s="172"/>
      <c r="AB401" s="1296"/>
      <c r="AC401" s="172"/>
      <c r="AD401" s="172"/>
      <c r="AE401" s="172"/>
      <c r="AF401" s="1296"/>
      <c r="AG401" s="172"/>
      <c r="AH401" s="1296"/>
      <c r="AI401" s="172"/>
      <c r="AJ401" s="172"/>
      <c r="AK401" s="172"/>
      <c r="AL401" s="172"/>
      <c r="AM401" s="172"/>
      <c r="AN401" s="172"/>
      <c r="AO401" s="172"/>
      <c r="AP401" s="172"/>
      <c r="AQ401" s="172"/>
      <c r="AR401" s="172"/>
      <c r="AS401" s="172"/>
      <c r="AT401" s="172"/>
      <c r="AU401" s="172"/>
      <c r="AV401" s="172"/>
      <c r="AW401" s="172"/>
      <c r="AX401" s="172"/>
      <c r="AY401" s="172"/>
      <c r="AZ401" s="172"/>
      <c r="BA401" s="172"/>
      <c r="BB401" s="172"/>
      <c r="BC401" s="172"/>
      <c r="BD401" s="172"/>
    </row>
    <row r="402" spans="2:56">
      <c r="B402" s="172"/>
      <c r="C402" s="182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50"/>
      <c r="AA402" s="172"/>
      <c r="AB402" s="1296"/>
      <c r="AC402" s="172"/>
      <c r="AD402" s="172"/>
      <c r="AE402" s="172"/>
      <c r="AF402" s="1296"/>
      <c r="AG402" s="172"/>
      <c r="AH402" s="1296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72"/>
      <c r="AT402" s="172"/>
      <c r="AU402" s="172"/>
      <c r="AV402" s="172"/>
      <c r="AW402" s="172"/>
      <c r="AX402" s="172"/>
      <c r="AY402" s="172"/>
      <c r="AZ402" s="172"/>
      <c r="BA402" s="172"/>
      <c r="BB402" s="172"/>
      <c r="BC402" s="172"/>
      <c r="BD402" s="172"/>
    </row>
    <row r="403" spans="2:56">
      <c r="B403" s="172"/>
      <c r="C403" s="182"/>
      <c r="D403" s="172"/>
      <c r="E403" s="170"/>
      <c r="F403" s="166"/>
      <c r="G403" s="235"/>
      <c r="H403" s="172"/>
      <c r="I403" s="172"/>
      <c r="J403" s="172"/>
      <c r="K403" s="172"/>
      <c r="L403" s="172"/>
      <c r="M403" s="172"/>
      <c r="N403" s="150"/>
      <c r="AA403" s="172"/>
      <c r="AB403" s="1296"/>
      <c r="AC403" s="172"/>
      <c r="AD403" s="172"/>
      <c r="AE403" s="172"/>
      <c r="AF403" s="1296"/>
      <c r="AG403" s="172"/>
      <c r="AH403" s="1296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72"/>
      <c r="AT403" s="172"/>
      <c r="AU403" s="172"/>
      <c r="AV403" s="172"/>
      <c r="AW403" s="172"/>
      <c r="AX403" s="172"/>
      <c r="AY403" s="172"/>
      <c r="AZ403" s="172"/>
      <c r="BA403" s="172"/>
      <c r="BB403" s="172"/>
      <c r="BC403" s="172"/>
      <c r="BD403" s="172"/>
    </row>
    <row r="404" spans="2:56">
      <c r="B404" s="172"/>
      <c r="C404" s="182"/>
      <c r="D404" s="172"/>
      <c r="E404" s="167"/>
      <c r="F404" s="166"/>
      <c r="G404" s="235"/>
      <c r="H404" s="172"/>
      <c r="I404" s="172"/>
      <c r="J404" s="172"/>
      <c r="K404" s="172"/>
      <c r="L404" s="172"/>
      <c r="M404" s="172"/>
      <c r="N404" s="150"/>
      <c r="AA404" s="172"/>
      <c r="AB404" s="1296"/>
      <c r="AC404" s="172"/>
      <c r="AD404" s="172"/>
      <c r="AE404" s="172"/>
      <c r="AF404" s="1296"/>
      <c r="AG404" s="172"/>
      <c r="AH404" s="1296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2"/>
      <c r="AZ404" s="172"/>
      <c r="BA404" s="172"/>
      <c r="BB404" s="172"/>
      <c r="BC404" s="172"/>
      <c r="BD404" s="172"/>
    </row>
    <row r="405" spans="2:56">
      <c r="B405" s="172"/>
      <c r="C405" s="182"/>
      <c r="D405" s="172"/>
      <c r="E405" s="172"/>
      <c r="F405" s="172"/>
      <c r="G405" s="172"/>
      <c r="H405" s="172"/>
      <c r="I405" s="172"/>
      <c r="J405" s="172"/>
      <c r="K405" s="172"/>
      <c r="L405" s="172"/>
      <c r="M405" s="172"/>
      <c r="N405" s="150"/>
      <c r="AA405" s="172"/>
      <c r="AB405" s="1296"/>
      <c r="AC405" s="172"/>
      <c r="AD405" s="172"/>
      <c r="AE405" s="172"/>
      <c r="AF405" s="1296"/>
      <c r="AG405" s="172"/>
      <c r="AH405" s="1296"/>
      <c r="AI405" s="172"/>
      <c r="AJ405" s="172"/>
      <c r="AK405" s="172"/>
      <c r="AL405" s="172"/>
      <c r="AM405" s="172"/>
      <c r="AN405" s="172"/>
      <c r="AO405" s="172"/>
      <c r="AP405" s="172"/>
      <c r="AQ405" s="172"/>
      <c r="AR405" s="172"/>
      <c r="AS405" s="172"/>
      <c r="AT405" s="172"/>
      <c r="AU405" s="172"/>
      <c r="AV405" s="172"/>
      <c r="AW405" s="172"/>
      <c r="AX405" s="172"/>
      <c r="AY405" s="172"/>
      <c r="AZ405" s="172"/>
      <c r="BA405" s="172"/>
      <c r="BB405" s="172"/>
      <c r="BC405" s="172"/>
      <c r="BD405" s="172"/>
    </row>
    <row r="406" spans="2:56">
      <c r="B406" s="172"/>
      <c r="C406" s="182"/>
      <c r="D406" s="172"/>
      <c r="E406" s="172"/>
      <c r="F406" s="172"/>
      <c r="G406" s="172"/>
      <c r="H406" s="172"/>
      <c r="I406" s="172"/>
      <c r="J406" s="172"/>
      <c r="K406" s="172"/>
      <c r="L406" s="172"/>
      <c r="M406" s="172"/>
      <c r="N406" s="150"/>
      <c r="AA406" s="172"/>
      <c r="AB406" s="1296"/>
      <c r="AC406" s="172"/>
      <c r="AD406" s="172"/>
      <c r="AE406" s="172"/>
      <c r="AF406" s="1296"/>
      <c r="AG406" s="172"/>
      <c r="AH406" s="1296"/>
      <c r="AI406" s="172"/>
      <c r="AJ406" s="172"/>
      <c r="AK406" s="172"/>
      <c r="AL406" s="172"/>
      <c r="AM406" s="172"/>
      <c r="AN406" s="172"/>
      <c r="AO406" s="172"/>
      <c r="AP406" s="172"/>
      <c r="AQ406" s="172"/>
      <c r="AR406" s="172"/>
      <c r="AS406" s="172"/>
      <c r="AT406" s="172"/>
      <c r="AU406" s="172"/>
      <c r="AV406" s="172"/>
      <c r="AW406" s="172"/>
      <c r="AX406" s="172"/>
      <c r="AY406" s="172"/>
      <c r="AZ406" s="172"/>
      <c r="BA406" s="172"/>
      <c r="BB406" s="172"/>
      <c r="BC406" s="172"/>
      <c r="BD406" s="172"/>
    </row>
    <row r="407" spans="2:56">
      <c r="B407" s="172"/>
      <c r="C407" s="182"/>
      <c r="D407" s="172"/>
      <c r="E407" s="172"/>
      <c r="F407" s="172"/>
      <c r="G407" s="172"/>
      <c r="H407" s="172"/>
      <c r="I407" s="172"/>
      <c r="J407" s="172"/>
      <c r="K407" s="172"/>
      <c r="L407" s="172"/>
      <c r="M407" s="172"/>
      <c r="N407" s="150"/>
      <c r="AA407" s="172"/>
      <c r="AB407" s="1296"/>
      <c r="AC407" s="172"/>
      <c r="AD407" s="172"/>
      <c r="AE407" s="172"/>
      <c r="AF407" s="1296"/>
      <c r="AG407" s="172"/>
      <c r="AH407" s="1296"/>
      <c r="AI407" s="172"/>
      <c r="AJ407" s="172"/>
      <c r="AK407" s="172"/>
      <c r="AL407" s="172"/>
      <c r="AM407" s="172"/>
      <c r="AN407" s="172"/>
      <c r="AO407" s="172"/>
      <c r="AP407" s="172"/>
      <c r="AQ407" s="172"/>
      <c r="AR407" s="172"/>
      <c r="AS407" s="172"/>
      <c r="AT407" s="172"/>
      <c r="AU407" s="172"/>
      <c r="AV407" s="172"/>
      <c r="AW407" s="172"/>
      <c r="AX407" s="172"/>
      <c r="AY407" s="172"/>
      <c r="AZ407" s="172"/>
      <c r="BA407" s="172"/>
      <c r="BB407" s="172"/>
      <c r="BC407" s="172"/>
      <c r="BD407" s="172"/>
    </row>
    <row r="408" spans="2:56">
      <c r="B408" s="172"/>
      <c r="C408" s="182"/>
      <c r="D408" s="172"/>
      <c r="E408" s="172"/>
      <c r="F408" s="172"/>
      <c r="G408" s="172"/>
      <c r="H408" s="172"/>
      <c r="I408" s="172"/>
      <c r="J408" s="172"/>
      <c r="K408" s="172"/>
      <c r="L408" s="172"/>
      <c r="M408" s="172"/>
      <c r="N408" s="150"/>
      <c r="AA408" s="172"/>
      <c r="AB408" s="1296"/>
      <c r="AC408" s="172"/>
      <c r="AD408" s="172"/>
      <c r="AE408" s="172"/>
      <c r="AF408" s="1296"/>
      <c r="AG408" s="172"/>
      <c r="AH408" s="1296"/>
      <c r="AI408" s="172"/>
      <c r="AJ408" s="172"/>
      <c r="AK408" s="172"/>
      <c r="AL408" s="172"/>
      <c r="AM408" s="172"/>
      <c r="AN408" s="172"/>
      <c r="AO408" s="172"/>
      <c r="AP408" s="172"/>
      <c r="AQ408" s="172"/>
      <c r="AR408" s="172"/>
      <c r="AS408" s="172"/>
      <c r="AT408" s="172"/>
      <c r="AU408" s="172"/>
      <c r="AV408" s="172"/>
      <c r="AW408" s="172"/>
      <c r="AX408" s="172"/>
      <c r="AY408" s="172"/>
      <c r="AZ408" s="172"/>
      <c r="BA408" s="172"/>
      <c r="BB408" s="172"/>
      <c r="BC408" s="172"/>
      <c r="BD408" s="172"/>
    </row>
    <row r="409" spans="2:56" ht="15.75">
      <c r="B409" s="191"/>
      <c r="C409" s="167"/>
      <c r="D409" s="166"/>
      <c r="E409" s="352"/>
      <c r="F409" s="172"/>
      <c r="G409" s="172"/>
      <c r="H409" s="231"/>
      <c r="I409" s="231"/>
      <c r="J409" s="172"/>
      <c r="K409" s="172"/>
      <c r="L409" s="172"/>
      <c r="M409" s="172"/>
      <c r="N409" s="150"/>
      <c r="AA409" s="172"/>
      <c r="AB409" s="1296"/>
      <c r="AC409" s="172"/>
      <c r="AD409" s="172"/>
      <c r="AE409" s="172"/>
      <c r="AF409" s="1296"/>
      <c r="AG409" s="172"/>
      <c r="AH409" s="1296"/>
      <c r="AI409" s="172"/>
      <c r="AJ409" s="172"/>
      <c r="AK409" s="172"/>
      <c r="AL409" s="172"/>
      <c r="AM409" s="172"/>
      <c r="AN409" s="172"/>
      <c r="AO409" s="172"/>
      <c r="AP409" s="172"/>
      <c r="AQ409" s="172"/>
      <c r="AR409" s="172"/>
      <c r="AS409" s="172"/>
      <c r="AT409" s="172"/>
      <c r="AU409" s="172"/>
      <c r="AV409" s="172"/>
      <c r="AW409" s="172"/>
      <c r="AX409" s="172"/>
      <c r="AY409" s="172"/>
      <c r="AZ409" s="172"/>
      <c r="BA409" s="172"/>
      <c r="BB409" s="172"/>
      <c r="BC409" s="172"/>
      <c r="BD409" s="172"/>
    </row>
    <row r="410" spans="2:56">
      <c r="B410" s="172"/>
      <c r="C410" s="298"/>
      <c r="D410" s="172"/>
      <c r="E410" s="351"/>
      <c r="F410" s="172"/>
      <c r="G410" s="172"/>
      <c r="H410" s="264"/>
      <c r="I410" s="340"/>
      <c r="J410" s="341"/>
      <c r="K410" s="264"/>
      <c r="L410" s="340"/>
      <c r="M410" s="341"/>
      <c r="N410" s="150"/>
      <c r="AA410" s="172"/>
      <c r="AB410" s="1296"/>
      <c r="AC410" s="172"/>
      <c r="AD410" s="172"/>
      <c r="AE410" s="172"/>
      <c r="AF410" s="1296"/>
      <c r="AG410" s="172"/>
      <c r="AH410" s="1296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72"/>
      <c r="AT410" s="172"/>
      <c r="AU410" s="172"/>
      <c r="AV410" s="172"/>
      <c r="AW410" s="172"/>
      <c r="AX410" s="172"/>
      <c r="AY410" s="172"/>
      <c r="AZ410" s="172"/>
      <c r="BA410" s="172"/>
      <c r="BB410" s="172"/>
      <c r="BC410" s="172"/>
      <c r="BD410" s="172"/>
    </row>
    <row r="411" spans="2:56">
      <c r="B411" s="198"/>
      <c r="C411" s="167"/>
      <c r="D411" s="180"/>
      <c r="E411" s="264"/>
      <c r="F411" s="340"/>
      <c r="G411" s="341"/>
      <c r="H411" s="167"/>
      <c r="I411" s="166"/>
      <c r="J411" s="228"/>
      <c r="K411" s="584"/>
      <c r="L411" s="166"/>
      <c r="M411" s="172"/>
      <c r="N411" s="150"/>
      <c r="AA411" s="172"/>
      <c r="AB411" s="1296"/>
      <c r="AC411" s="172"/>
      <c r="AD411" s="172"/>
      <c r="AE411" s="172"/>
      <c r="AF411" s="1296"/>
      <c r="AG411" s="172"/>
      <c r="AH411" s="1296"/>
      <c r="AI411" s="172"/>
      <c r="AJ411" s="172"/>
      <c r="AK411" s="172"/>
      <c r="AL411" s="172"/>
      <c r="AM411" s="172"/>
      <c r="AN411" s="172"/>
      <c r="AO411" s="172"/>
      <c r="AP411" s="172"/>
      <c r="AQ411" s="172"/>
      <c r="AR411" s="172"/>
      <c r="AS411" s="172"/>
      <c r="AT411" s="172"/>
      <c r="AU411" s="172"/>
      <c r="AV411" s="172"/>
      <c r="AW411" s="172"/>
      <c r="AX411" s="172"/>
      <c r="AY411" s="172"/>
      <c r="AZ411" s="172"/>
      <c r="BA411" s="172"/>
      <c r="BB411" s="172"/>
      <c r="BC411" s="172"/>
      <c r="BD411" s="172"/>
    </row>
    <row r="412" spans="2:56">
      <c r="B412" s="187"/>
      <c r="C412" s="167"/>
      <c r="D412" s="166"/>
      <c r="E412" s="167"/>
      <c r="F412" s="166"/>
      <c r="G412" s="235"/>
      <c r="H412" s="167"/>
      <c r="I412" s="166"/>
      <c r="J412" s="228"/>
      <c r="K412" s="170"/>
      <c r="L412" s="171"/>
      <c r="M412" s="209"/>
      <c r="N412" s="150"/>
      <c r="AA412" s="172"/>
      <c r="AB412" s="1296"/>
      <c r="AC412" s="172"/>
      <c r="AD412" s="172"/>
      <c r="AE412" s="172"/>
      <c r="AF412" s="1296"/>
      <c r="AG412" s="172"/>
      <c r="AH412" s="1296"/>
      <c r="AI412" s="172"/>
      <c r="AJ412" s="172"/>
      <c r="AK412" s="172"/>
      <c r="AL412" s="172"/>
      <c r="AM412" s="172"/>
      <c r="AN412" s="172"/>
      <c r="AO412" s="172"/>
      <c r="AP412" s="172"/>
      <c r="AQ412" s="172"/>
      <c r="AR412" s="172"/>
      <c r="AS412" s="172"/>
      <c r="AT412" s="172"/>
      <c r="AU412" s="172"/>
      <c r="AV412" s="172"/>
      <c r="AW412" s="172"/>
      <c r="AX412" s="172"/>
      <c r="AY412" s="172"/>
      <c r="AZ412" s="172"/>
      <c r="BA412" s="172"/>
      <c r="BB412" s="172"/>
      <c r="BC412" s="172"/>
      <c r="BD412" s="172"/>
    </row>
    <row r="413" spans="2:56">
      <c r="B413" s="183"/>
      <c r="C413" s="167"/>
      <c r="D413" s="166"/>
      <c r="E413" s="167"/>
      <c r="F413" s="166"/>
      <c r="G413" s="235"/>
      <c r="H413" s="167"/>
      <c r="I413" s="166"/>
      <c r="J413" s="228"/>
      <c r="K413" s="167"/>
      <c r="L413" s="166"/>
      <c r="M413" s="235"/>
      <c r="N413" s="150"/>
      <c r="AA413" s="172"/>
      <c r="AB413" s="1296"/>
      <c r="AC413" s="172"/>
      <c r="AD413" s="172"/>
      <c r="AE413" s="172"/>
      <c r="AF413" s="1296"/>
      <c r="AG413" s="172"/>
      <c r="AH413" s="1296"/>
      <c r="AI413" s="172"/>
      <c r="AJ413" s="172"/>
      <c r="AK413" s="172"/>
      <c r="AL413" s="172"/>
      <c r="AM413" s="172"/>
      <c r="AN413" s="172"/>
      <c r="AO413" s="172"/>
      <c r="AP413" s="172"/>
      <c r="AQ413" s="172"/>
      <c r="AR413" s="172"/>
      <c r="AS413" s="172"/>
      <c r="AT413" s="172"/>
      <c r="AU413" s="172"/>
      <c r="AV413" s="172"/>
      <c r="AW413" s="172"/>
      <c r="AX413" s="172"/>
      <c r="AY413" s="172"/>
      <c r="AZ413" s="172"/>
      <c r="BA413" s="172"/>
      <c r="BB413" s="172"/>
      <c r="BC413" s="172"/>
      <c r="BD413" s="172"/>
    </row>
    <row r="414" spans="2:56">
      <c r="B414" s="166"/>
      <c r="C414" s="167"/>
      <c r="D414" s="166"/>
      <c r="E414" s="167"/>
      <c r="F414" s="166"/>
      <c r="G414" s="235"/>
      <c r="H414" s="167"/>
      <c r="I414" s="166"/>
      <c r="J414" s="228"/>
      <c r="K414" s="167"/>
      <c r="L414" s="166"/>
      <c r="M414" s="235"/>
      <c r="N414" s="150"/>
      <c r="AA414" s="172"/>
      <c r="AB414" s="1296"/>
      <c r="AC414" s="172"/>
      <c r="AD414" s="172"/>
      <c r="AE414" s="172"/>
      <c r="AF414" s="1296"/>
      <c r="AG414" s="172"/>
      <c r="AH414" s="1296"/>
      <c r="AI414" s="172"/>
      <c r="AJ414" s="172"/>
      <c r="AK414" s="172"/>
      <c r="AL414" s="172"/>
      <c r="AM414" s="172"/>
      <c r="AN414" s="172"/>
      <c r="AO414" s="172"/>
      <c r="AP414" s="172"/>
      <c r="AQ414" s="172"/>
      <c r="AR414" s="172"/>
      <c r="AS414" s="172"/>
      <c r="AT414" s="172"/>
      <c r="AU414" s="172"/>
      <c r="AV414" s="172"/>
      <c r="AW414" s="172"/>
      <c r="AX414" s="172"/>
      <c r="AY414" s="172"/>
      <c r="AZ414" s="172"/>
      <c r="BA414" s="172"/>
      <c r="BB414" s="172"/>
      <c r="BC414" s="172"/>
      <c r="BD414" s="172"/>
    </row>
    <row r="415" spans="2:56">
      <c r="B415" s="183"/>
      <c r="C415" s="167"/>
      <c r="D415" s="171"/>
      <c r="E415" s="167"/>
      <c r="F415" s="166"/>
      <c r="G415" s="235"/>
      <c r="H415" s="167"/>
      <c r="I415" s="585"/>
      <c r="J415" s="586"/>
      <c r="K415" s="167"/>
      <c r="L415" s="166"/>
      <c r="M415" s="235"/>
      <c r="N415" s="150"/>
      <c r="AA415" s="172"/>
      <c r="AB415" s="1296"/>
      <c r="AC415" s="172"/>
      <c r="AD415" s="172"/>
      <c r="AE415" s="172"/>
      <c r="AF415" s="1296"/>
      <c r="AG415" s="172"/>
      <c r="AH415" s="1296"/>
      <c r="AI415" s="172"/>
      <c r="AJ415" s="172"/>
      <c r="AK415" s="172"/>
      <c r="AL415" s="172"/>
      <c r="AM415" s="172"/>
      <c r="AN415" s="172"/>
      <c r="AO415" s="172"/>
      <c r="AP415" s="172"/>
      <c r="AQ415" s="172"/>
      <c r="AR415" s="172"/>
      <c r="AS415" s="172"/>
      <c r="AT415" s="172"/>
      <c r="AU415" s="172"/>
      <c r="AV415" s="172"/>
      <c r="AW415" s="172"/>
      <c r="AX415" s="172"/>
      <c r="AY415" s="172"/>
      <c r="AZ415" s="172"/>
      <c r="BA415" s="172"/>
      <c r="BB415" s="172"/>
      <c r="BC415" s="172"/>
      <c r="BD415" s="172"/>
    </row>
    <row r="416" spans="2:56">
      <c r="B416" s="183"/>
      <c r="C416" s="167"/>
      <c r="D416" s="166"/>
      <c r="E416" s="167"/>
      <c r="F416" s="371"/>
      <c r="G416" s="232"/>
      <c r="H416" s="167"/>
      <c r="I416" s="509"/>
      <c r="J416" s="228"/>
      <c r="K416" s="167"/>
      <c r="L416" s="166"/>
      <c r="M416" s="235"/>
      <c r="N416" s="150"/>
      <c r="AA416" s="172"/>
      <c r="AB416" s="1296"/>
      <c r="AC416" s="172"/>
      <c r="AD416" s="172"/>
      <c r="AE416" s="172"/>
      <c r="AF416" s="1296"/>
      <c r="AG416" s="172"/>
      <c r="AH416" s="1296"/>
      <c r="AI416" s="172"/>
      <c r="AJ416" s="172"/>
      <c r="AK416" s="172"/>
      <c r="AL416" s="172"/>
      <c r="AM416" s="172"/>
      <c r="AN416" s="172"/>
      <c r="AO416" s="172"/>
      <c r="AP416" s="172"/>
      <c r="AQ416" s="172"/>
      <c r="AR416" s="172"/>
      <c r="AS416" s="172"/>
      <c r="AT416" s="172"/>
      <c r="AU416" s="172"/>
      <c r="AV416" s="172"/>
      <c r="AW416" s="172"/>
      <c r="AX416" s="172"/>
      <c r="AY416" s="172"/>
      <c r="AZ416" s="172"/>
      <c r="BA416" s="172"/>
      <c r="BB416" s="172"/>
      <c r="BC416" s="172"/>
      <c r="BD416" s="172"/>
    </row>
    <row r="417" spans="2:56">
      <c r="B417" s="183"/>
      <c r="C417" s="167"/>
      <c r="D417" s="166"/>
      <c r="E417" s="173"/>
      <c r="F417" s="176"/>
      <c r="G417" s="342"/>
      <c r="H417" s="167"/>
      <c r="I417" s="166"/>
      <c r="J417" s="228"/>
      <c r="K417" s="167"/>
      <c r="L417" s="373"/>
      <c r="M417" s="587"/>
      <c r="N417" s="150"/>
      <c r="AA417" s="172"/>
      <c r="AB417" s="1296"/>
      <c r="AC417" s="172"/>
      <c r="AD417" s="172"/>
      <c r="AE417" s="172"/>
      <c r="AF417" s="1296"/>
      <c r="AG417" s="172"/>
      <c r="AH417" s="1296"/>
      <c r="AI417" s="172"/>
      <c r="AJ417" s="172"/>
      <c r="AK417" s="172"/>
      <c r="AL417" s="172"/>
      <c r="AM417" s="172"/>
      <c r="AN417" s="172"/>
      <c r="AO417" s="172"/>
      <c r="AP417" s="172"/>
      <c r="AQ417" s="172"/>
      <c r="AR417" s="172"/>
      <c r="AS417" s="172"/>
      <c r="AT417" s="172"/>
      <c r="AU417" s="172"/>
      <c r="AV417" s="172"/>
      <c r="AW417" s="172"/>
      <c r="AX417" s="172"/>
      <c r="AY417" s="172"/>
      <c r="AZ417" s="172"/>
      <c r="BA417" s="172"/>
      <c r="BB417" s="172"/>
      <c r="BC417" s="172"/>
      <c r="BD417" s="172"/>
    </row>
    <row r="418" spans="2:56">
      <c r="B418" s="172"/>
      <c r="C418" s="182"/>
      <c r="D418" s="172"/>
      <c r="E418" s="173"/>
      <c r="F418" s="174"/>
      <c r="G418" s="233"/>
      <c r="H418" s="167"/>
      <c r="I418" s="166"/>
      <c r="J418" s="228"/>
      <c r="K418" s="172"/>
      <c r="L418" s="172"/>
      <c r="M418" s="172"/>
      <c r="N418" s="150"/>
      <c r="AA418" s="172"/>
      <c r="AB418" s="1296"/>
      <c r="AC418" s="172"/>
      <c r="AD418" s="172"/>
      <c r="AE418" s="172"/>
      <c r="AF418" s="1296"/>
      <c r="AG418" s="172"/>
      <c r="AH418" s="1296"/>
      <c r="AI418" s="172"/>
      <c r="AJ418" s="172"/>
      <c r="AK418" s="172"/>
      <c r="AL418" s="172"/>
      <c r="AM418" s="172"/>
      <c r="AN418" s="172"/>
      <c r="AO418" s="172"/>
      <c r="AP418" s="172"/>
      <c r="AQ418" s="172"/>
      <c r="AR418" s="172"/>
      <c r="AS418" s="172"/>
      <c r="AT418" s="172"/>
      <c r="AU418" s="172"/>
      <c r="AV418" s="172"/>
      <c r="AW418" s="172"/>
      <c r="AX418" s="172"/>
      <c r="AY418" s="172"/>
      <c r="AZ418" s="172"/>
      <c r="BA418" s="172"/>
      <c r="BB418" s="172"/>
      <c r="BC418" s="172"/>
      <c r="BD418" s="172"/>
    </row>
    <row r="419" spans="2:56">
      <c r="B419" s="172"/>
      <c r="C419" s="182"/>
      <c r="D419" s="172"/>
      <c r="E419" s="167"/>
      <c r="F419" s="353"/>
      <c r="G419" s="229"/>
      <c r="H419" s="167"/>
      <c r="I419" s="166"/>
      <c r="J419" s="209"/>
      <c r="K419" s="172"/>
      <c r="L419" s="172"/>
      <c r="M419" s="172"/>
      <c r="N419" s="150"/>
      <c r="AA419" s="172"/>
      <c r="AB419" s="1296"/>
      <c r="AC419" s="172"/>
      <c r="AD419" s="172"/>
      <c r="AE419" s="172"/>
      <c r="AF419" s="1296"/>
      <c r="AG419" s="172"/>
      <c r="AH419" s="1296"/>
      <c r="AI419" s="172"/>
      <c r="AJ419" s="172"/>
      <c r="AK419" s="172"/>
      <c r="AL419" s="172"/>
      <c r="AM419" s="172"/>
      <c r="AN419" s="172"/>
      <c r="AO419" s="172"/>
      <c r="AP419" s="172"/>
      <c r="AQ419" s="172"/>
      <c r="AR419" s="172"/>
      <c r="AS419" s="172"/>
      <c r="AT419" s="172"/>
      <c r="AU419" s="172"/>
      <c r="AV419" s="172"/>
      <c r="AW419" s="172"/>
      <c r="AX419" s="172"/>
      <c r="AY419" s="172"/>
      <c r="AZ419" s="172"/>
      <c r="BA419" s="172"/>
      <c r="BB419" s="172"/>
      <c r="BC419" s="172"/>
      <c r="BD419" s="172"/>
    </row>
    <row r="420" spans="2:56">
      <c r="B420" s="172"/>
      <c r="C420" s="182"/>
      <c r="D420" s="172"/>
      <c r="E420" s="167"/>
      <c r="F420" s="166"/>
      <c r="G420" s="209"/>
      <c r="H420" s="172"/>
      <c r="I420" s="172"/>
      <c r="J420" s="172"/>
      <c r="K420" s="172"/>
      <c r="L420" s="172"/>
      <c r="M420" s="172"/>
      <c r="N420" s="150"/>
      <c r="AA420" s="172"/>
      <c r="AB420" s="1296"/>
      <c r="AC420" s="172"/>
      <c r="AD420" s="172"/>
      <c r="AE420" s="172"/>
      <c r="AF420" s="1296"/>
      <c r="AG420" s="172"/>
      <c r="AH420" s="1296"/>
      <c r="AI420" s="172"/>
      <c r="AJ420" s="172"/>
      <c r="AK420" s="172"/>
      <c r="AL420" s="172"/>
      <c r="AM420" s="172"/>
      <c r="AN420" s="172"/>
      <c r="AO420" s="172"/>
      <c r="AP420" s="172"/>
      <c r="AQ420" s="172"/>
      <c r="AR420" s="172"/>
      <c r="AS420" s="172"/>
      <c r="AT420" s="172"/>
      <c r="AU420" s="172"/>
      <c r="AV420" s="172"/>
      <c r="AW420" s="172"/>
      <c r="AX420" s="172"/>
      <c r="AY420" s="172"/>
      <c r="AZ420" s="172"/>
      <c r="BA420" s="172"/>
      <c r="BB420" s="172"/>
      <c r="BC420" s="172"/>
      <c r="BD420" s="172"/>
    </row>
    <row r="421" spans="2:56" ht="15.75">
      <c r="B421" s="172"/>
      <c r="C421" s="182"/>
      <c r="D421" s="172"/>
      <c r="E421" s="588"/>
      <c r="F421" s="172"/>
      <c r="G421" s="589"/>
      <c r="H421" s="172"/>
      <c r="I421" s="172"/>
      <c r="J421" s="172"/>
      <c r="K421" s="352"/>
      <c r="L421" s="172"/>
      <c r="M421" s="172"/>
      <c r="N421" s="150"/>
      <c r="AA421" s="172"/>
      <c r="AB421" s="1296"/>
      <c r="AC421" s="172"/>
      <c r="AD421" s="172"/>
      <c r="AE421" s="172"/>
      <c r="AF421" s="1296"/>
      <c r="AG421" s="172"/>
      <c r="AH421" s="1296"/>
      <c r="AI421" s="172"/>
      <c r="AJ421" s="172"/>
      <c r="AK421" s="172"/>
      <c r="AL421" s="172"/>
      <c r="AM421" s="172"/>
      <c r="AN421" s="172"/>
      <c r="AO421" s="172"/>
      <c r="AP421" s="172"/>
      <c r="AQ421" s="172"/>
      <c r="AR421" s="172"/>
      <c r="AS421" s="172"/>
      <c r="AT421" s="172"/>
      <c r="AU421" s="172"/>
      <c r="AV421" s="172"/>
      <c r="AW421" s="172"/>
      <c r="AX421" s="172"/>
      <c r="AY421" s="172"/>
      <c r="AZ421" s="172"/>
      <c r="BA421" s="172"/>
      <c r="BB421" s="172"/>
      <c r="BC421" s="172"/>
      <c r="BD421" s="172"/>
    </row>
    <row r="422" spans="2:56">
      <c r="B422" s="172"/>
      <c r="C422" s="302"/>
      <c r="D422" s="172"/>
      <c r="E422" s="264"/>
      <c r="F422" s="340"/>
      <c r="G422" s="341"/>
      <c r="H422" s="172"/>
      <c r="I422" s="172"/>
      <c r="J422" s="172"/>
      <c r="K422" s="264"/>
      <c r="L422" s="340"/>
      <c r="M422" s="341"/>
      <c r="N422" s="150"/>
      <c r="AA422" s="172"/>
      <c r="AB422" s="1296"/>
      <c r="AC422" s="172"/>
      <c r="AD422" s="172"/>
      <c r="AE422" s="172"/>
      <c r="AF422" s="1296"/>
      <c r="AG422" s="172"/>
      <c r="AH422" s="1296"/>
      <c r="AI422" s="172"/>
      <c r="AJ422" s="172"/>
      <c r="AK422" s="172"/>
      <c r="AL422" s="172"/>
      <c r="AM422" s="172"/>
      <c r="AN422" s="172"/>
      <c r="AO422" s="172"/>
      <c r="AP422" s="172"/>
      <c r="AQ422" s="172"/>
      <c r="AR422" s="172"/>
      <c r="AS422" s="172"/>
      <c r="AT422" s="172"/>
      <c r="AU422" s="172"/>
      <c r="AV422" s="172"/>
      <c r="AW422" s="172"/>
      <c r="AX422" s="172"/>
      <c r="AY422" s="172"/>
      <c r="AZ422" s="172"/>
      <c r="BA422" s="172"/>
      <c r="BB422" s="172"/>
      <c r="BC422" s="172"/>
      <c r="BD422" s="172"/>
    </row>
    <row r="423" spans="2:56">
      <c r="B423" s="183"/>
      <c r="C423" s="167"/>
      <c r="D423" s="171"/>
      <c r="E423" s="167"/>
      <c r="F423" s="166"/>
      <c r="G423" s="228"/>
      <c r="H423" s="172"/>
      <c r="I423" s="172"/>
      <c r="J423" s="172"/>
      <c r="K423" s="167"/>
      <c r="L423" s="353"/>
      <c r="M423" s="229"/>
      <c r="N423" s="150"/>
      <c r="AA423" s="172"/>
      <c r="AB423" s="1296"/>
      <c r="AC423" s="172"/>
      <c r="AD423" s="172"/>
      <c r="AE423" s="172"/>
      <c r="AF423" s="1296"/>
      <c r="AG423" s="172"/>
      <c r="AH423" s="1296"/>
      <c r="AI423" s="172"/>
      <c r="AJ423" s="172"/>
      <c r="AK423" s="172"/>
      <c r="AL423" s="172"/>
      <c r="AM423" s="172"/>
      <c r="AN423" s="172"/>
      <c r="AO423" s="172"/>
      <c r="AP423" s="172"/>
      <c r="AQ423" s="172"/>
      <c r="AR423" s="172"/>
      <c r="AS423" s="172"/>
      <c r="AT423" s="172"/>
      <c r="AU423" s="172"/>
      <c r="AV423" s="172"/>
      <c r="AW423" s="172"/>
      <c r="AX423" s="172"/>
      <c r="AY423" s="172"/>
      <c r="AZ423" s="172"/>
      <c r="BA423" s="172"/>
      <c r="BB423" s="172"/>
      <c r="BC423" s="172"/>
      <c r="BD423" s="172"/>
    </row>
    <row r="424" spans="2:56">
      <c r="B424" s="297"/>
      <c r="C424" s="167"/>
      <c r="D424" s="171"/>
      <c r="E424" s="167"/>
      <c r="F424" s="166"/>
      <c r="G424" s="228"/>
      <c r="H424" s="172"/>
      <c r="I424" s="172"/>
      <c r="J424" s="172"/>
      <c r="K424" s="167"/>
      <c r="L424" s="166"/>
      <c r="M424" s="228"/>
      <c r="N424" s="150"/>
      <c r="AA424" s="172"/>
      <c r="AB424" s="1296"/>
      <c r="AC424" s="172"/>
      <c r="AD424" s="172"/>
      <c r="AE424" s="172"/>
      <c r="AF424" s="1296"/>
      <c r="AG424" s="172"/>
      <c r="AH424" s="1296"/>
      <c r="AI424" s="172"/>
      <c r="AJ424" s="172"/>
      <c r="AK424" s="172"/>
      <c r="AL424" s="172"/>
      <c r="AM424" s="172"/>
      <c r="AN424" s="172"/>
      <c r="AO424" s="172"/>
      <c r="AP424" s="172"/>
      <c r="AQ424" s="172"/>
      <c r="AR424" s="172"/>
      <c r="AS424" s="172"/>
      <c r="AT424" s="172"/>
      <c r="AU424" s="172"/>
      <c r="AV424" s="172"/>
      <c r="AW424" s="172"/>
      <c r="AX424" s="172"/>
      <c r="AY424" s="172"/>
      <c r="AZ424" s="172"/>
      <c r="BA424" s="172"/>
      <c r="BB424" s="172"/>
      <c r="BC424" s="172"/>
      <c r="BD424" s="172"/>
    </row>
    <row r="425" spans="2:56">
      <c r="B425" s="183"/>
      <c r="C425" s="167"/>
      <c r="D425" s="166"/>
      <c r="E425" s="167"/>
      <c r="F425" s="166"/>
      <c r="G425" s="228"/>
      <c r="H425" s="172"/>
      <c r="I425" s="172"/>
      <c r="J425" s="172"/>
      <c r="K425" s="167"/>
      <c r="L425" s="166"/>
      <c r="M425" s="235"/>
      <c r="N425" s="150"/>
      <c r="AA425" s="172"/>
      <c r="AB425" s="1296"/>
      <c r="AC425" s="172"/>
      <c r="AD425" s="172"/>
      <c r="AE425" s="172"/>
      <c r="AF425" s="1296"/>
      <c r="AG425" s="172"/>
      <c r="AH425" s="1296"/>
      <c r="AI425" s="172"/>
      <c r="AJ425" s="172"/>
      <c r="AK425" s="172"/>
      <c r="AL425" s="172"/>
      <c r="AM425" s="172"/>
      <c r="AN425" s="172"/>
      <c r="AO425" s="172"/>
      <c r="AP425" s="172"/>
      <c r="AQ425" s="172"/>
      <c r="AR425" s="172"/>
      <c r="AS425" s="172"/>
      <c r="AT425" s="172"/>
      <c r="AU425" s="172"/>
      <c r="AV425" s="172"/>
      <c r="AW425" s="172"/>
      <c r="AX425" s="172"/>
      <c r="AY425" s="172"/>
      <c r="AZ425" s="172"/>
      <c r="BA425" s="172"/>
      <c r="BB425" s="172"/>
      <c r="BC425" s="172"/>
      <c r="BD425" s="172"/>
    </row>
    <row r="426" spans="2:56">
      <c r="B426" s="187"/>
      <c r="C426" s="167"/>
      <c r="D426" s="166"/>
      <c r="E426" s="167"/>
      <c r="F426" s="166"/>
      <c r="G426" s="228"/>
      <c r="H426" s="172"/>
      <c r="I426" s="172"/>
      <c r="J426" s="172"/>
      <c r="K426" s="170"/>
      <c r="L426" s="171"/>
      <c r="M426" s="235"/>
      <c r="N426" s="150"/>
      <c r="AA426" s="172"/>
      <c r="AB426" s="1296"/>
      <c r="AC426" s="172"/>
      <c r="AD426" s="172"/>
      <c r="AE426" s="172"/>
      <c r="AF426" s="1296"/>
      <c r="AG426" s="172"/>
      <c r="AH426" s="1296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72"/>
      <c r="AT426" s="172"/>
      <c r="AU426" s="172"/>
      <c r="AV426" s="172"/>
      <c r="AW426" s="172"/>
      <c r="AX426" s="172"/>
      <c r="AY426" s="172"/>
      <c r="AZ426" s="172"/>
      <c r="BA426" s="172"/>
      <c r="BB426" s="172"/>
      <c r="BC426" s="172"/>
      <c r="BD426" s="172"/>
    </row>
    <row r="427" spans="2:56">
      <c r="B427" s="172"/>
      <c r="C427" s="182"/>
      <c r="D427" s="172"/>
      <c r="E427" s="167"/>
      <c r="F427" s="166"/>
      <c r="G427" s="235"/>
      <c r="H427" s="172"/>
      <c r="I427" s="172"/>
      <c r="J427" s="172"/>
      <c r="K427" s="170"/>
      <c r="L427" s="171"/>
      <c r="M427" s="235"/>
      <c r="N427" s="150"/>
      <c r="AA427" s="172"/>
      <c r="AB427" s="1296"/>
      <c r="AC427" s="172"/>
      <c r="AD427" s="172"/>
      <c r="AE427" s="172"/>
      <c r="AF427" s="1296"/>
      <c r="AG427" s="172"/>
      <c r="AH427" s="1296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72"/>
      <c r="AT427" s="172"/>
      <c r="AU427" s="172"/>
      <c r="AV427" s="172"/>
      <c r="AW427" s="172"/>
      <c r="AX427" s="172"/>
      <c r="AY427" s="172"/>
      <c r="AZ427" s="172"/>
      <c r="BA427" s="172"/>
      <c r="BB427" s="172"/>
      <c r="BC427" s="172"/>
      <c r="BD427" s="172"/>
    </row>
    <row r="428" spans="2:56">
      <c r="B428" s="172"/>
      <c r="C428" s="182"/>
      <c r="D428" s="172"/>
      <c r="E428" s="170"/>
      <c r="F428" s="171"/>
      <c r="G428" s="209"/>
      <c r="H428" s="172"/>
      <c r="I428" s="172"/>
      <c r="J428" s="172"/>
      <c r="K428" s="170"/>
      <c r="L428" s="171"/>
      <c r="M428" s="209"/>
      <c r="N428" s="150"/>
      <c r="AA428" s="172"/>
      <c r="AB428" s="1296"/>
      <c r="AC428" s="172"/>
      <c r="AD428" s="172"/>
      <c r="AE428" s="172"/>
      <c r="AF428" s="1296"/>
      <c r="AG428" s="172"/>
      <c r="AH428" s="1296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72"/>
      <c r="AT428" s="172"/>
      <c r="AU428" s="172"/>
      <c r="AV428" s="172"/>
      <c r="AW428" s="172"/>
      <c r="AX428" s="172"/>
      <c r="AY428" s="172"/>
      <c r="AZ428" s="172"/>
      <c r="BA428" s="172"/>
      <c r="BB428" s="172"/>
      <c r="BC428" s="172"/>
      <c r="BD428" s="172"/>
    </row>
    <row r="429" spans="2:56">
      <c r="B429" s="172"/>
      <c r="C429" s="182"/>
      <c r="D429" s="172"/>
      <c r="E429" s="167"/>
      <c r="F429" s="166"/>
      <c r="G429" s="235"/>
      <c r="H429" s="231"/>
      <c r="I429" s="172"/>
      <c r="J429" s="172"/>
      <c r="K429" s="167"/>
      <c r="L429" s="371"/>
      <c r="M429" s="232"/>
      <c r="N429" s="150"/>
      <c r="AA429" s="172"/>
      <c r="AB429" s="1296"/>
      <c r="AC429" s="172"/>
      <c r="AD429" s="172"/>
      <c r="AE429" s="172"/>
      <c r="AF429" s="1296"/>
      <c r="AG429" s="172"/>
      <c r="AH429" s="1296"/>
      <c r="AI429" s="172"/>
      <c r="AJ429" s="172"/>
      <c r="AK429" s="172"/>
      <c r="AL429" s="172"/>
      <c r="AM429" s="172"/>
      <c r="AN429" s="172"/>
      <c r="AO429" s="172"/>
      <c r="AP429" s="172"/>
      <c r="AQ429" s="172"/>
      <c r="AR429" s="172"/>
      <c r="AS429" s="172"/>
      <c r="AT429" s="172"/>
      <c r="AU429" s="172"/>
      <c r="AV429" s="172"/>
      <c r="AW429" s="172"/>
      <c r="AX429" s="172"/>
      <c r="AY429" s="172"/>
      <c r="AZ429" s="172"/>
      <c r="BA429" s="172"/>
      <c r="BB429" s="172"/>
      <c r="BC429" s="172"/>
      <c r="BD429" s="172"/>
    </row>
    <row r="430" spans="2:56">
      <c r="B430" s="172"/>
      <c r="C430" s="182"/>
      <c r="D430" s="172"/>
      <c r="E430" s="167"/>
      <c r="F430" s="183"/>
      <c r="G430" s="235"/>
      <c r="H430" s="264"/>
      <c r="I430" s="340"/>
      <c r="J430" s="341"/>
      <c r="K430" s="349"/>
      <c r="L430" s="172"/>
      <c r="M430" s="172"/>
      <c r="N430" s="150"/>
      <c r="AA430" s="172"/>
      <c r="AB430" s="1296"/>
      <c r="AC430" s="172"/>
      <c r="AD430" s="172"/>
      <c r="AE430" s="172"/>
      <c r="AF430" s="1296"/>
      <c r="AG430" s="172"/>
      <c r="AH430" s="1296"/>
      <c r="AI430" s="172"/>
      <c r="AJ430" s="172"/>
      <c r="AK430" s="172"/>
      <c r="AL430" s="172"/>
      <c r="AM430" s="172"/>
      <c r="AN430" s="172"/>
      <c r="AO430" s="172"/>
      <c r="AP430" s="172"/>
      <c r="AQ430" s="172"/>
      <c r="AR430" s="172"/>
      <c r="AS430" s="172"/>
      <c r="AT430" s="172"/>
      <c r="AU430" s="172"/>
      <c r="AV430" s="172"/>
      <c r="AW430" s="172"/>
      <c r="AX430" s="172"/>
      <c r="AY430" s="172"/>
      <c r="AZ430" s="172"/>
      <c r="BA430" s="172"/>
      <c r="BB430" s="172"/>
      <c r="BC430" s="172"/>
      <c r="BD430" s="172"/>
    </row>
    <row r="431" spans="2:56">
      <c r="B431" s="172"/>
      <c r="C431" s="182"/>
      <c r="D431" s="172"/>
      <c r="E431" s="167"/>
      <c r="F431" s="166"/>
      <c r="G431" s="235"/>
      <c r="H431" s="167"/>
      <c r="I431" s="166"/>
      <c r="J431" s="235"/>
      <c r="K431" s="167"/>
      <c r="L431" s="353"/>
      <c r="M431" s="229"/>
      <c r="N431" s="150"/>
      <c r="AA431" s="172"/>
      <c r="AB431" s="1296"/>
      <c r="AC431" s="172"/>
      <c r="AD431" s="172"/>
      <c r="AE431" s="172"/>
      <c r="AF431" s="1296"/>
      <c r="AG431" s="172"/>
      <c r="AH431" s="1296"/>
      <c r="AI431" s="172"/>
      <c r="AJ431" s="172"/>
      <c r="AK431" s="172"/>
      <c r="AL431" s="172"/>
      <c r="AM431" s="172"/>
      <c r="AN431" s="172"/>
      <c r="AO431" s="172"/>
      <c r="AP431" s="172"/>
      <c r="AQ431" s="172"/>
      <c r="AR431" s="172"/>
      <c r="AS431" s="172"/>
      <c r="AT431" s="172"/>
      <c r="AU431" s="172"/>
      <c r="AV431" s="172"/>
      <c r="AW431" s="172"/>
      <c r="AX431" s="172"/>
      <c r="AY431" s="172"/>
      <c r="AZ431" s="172"/>
      <c r="BA431" s="172"/>
      <c r="BB431" s="172"/>
      <c r="BC431" s="172"/>
      <c r="BD431" s="172"/>
    </row>
    <row r="432" spans="2:56">
      <c r="B432" s="172"/>
      <c r="C432" s="182"/>
      <c r="D432" s="172"/>
      <c r="E432" s="349"/>
      <c r="F432" s="170"/>
      <c r="G432" s="172"/>
      <c r="H432" s="170"/>
      <c r="I432" s="166"/>
      <c r="J432" s="235"/>
      <c r="K432" s="167"/>
      <c r="L432" s="371"/>
      <c r="M432" s="232"/>
      <c r="N432" s="150"/>
      <c r="AA432" s="172"/>
      <c r="AB432" s="1296"/>
      <c r="AC432" s="172"/>
      <c r="AD432" s="172"/>
      <c r="AE432" s="172"/>
      <c r="AF432" s="1296"/>
      <c r="AG432" s="172"/>
      <c r="AH432" s="1296"/>
      <c r="AI432" s="172"/>
      <c r="AJ432" s="172"/>
      <c r="AK432" s="172"/>
      <c r="AL432" s="172"/>
      <c r="AM432" s="172"/>
      <c r="AN432" s="172"/>
      <c r="AO432" s="172"/>
      <c r="AP432" s="172"/>
      <c r="AQ432" s="172"/>
      <c r="AR432" s="172"/>
      <c r="AS432" s="172"/>
      <c r="AT432" s="172"/>
      <c r="AU432" s="172"/>
      <c r="AV432" s="172"/>
      <c r="AW432" s="172"/>
      <c r="AX432" s="172"/>
      <c r="AY432" s="172"/>
      <c r="AZ432" s="172"/>
      <c r="BA432" s="172"/>
      <c r="BB432" s="172"/>
      <c r="BC432" s="172"/>
      <c r="BD432" s="172"/>
    </row>
    <row r="433" spans="2:56">
      <c r="B433" s="172"/>
      <c r="C433" s="182"/>
      <c r="D433" s="172"/>
      <c r="E433" s="264"/>
      <c r="F433" s="340"/>
      <c r="G433" s="370"/>
      <c r="H433" s="167"/>
      <c r="I433" s="166"/>
      <c r="J433" s="235"/>
      <c r="K433" s="167"/>
      <c r="L433" s="171"/>
      <c r="M433" s="232"/>
      <c r="N433" s="150"/>
      <c r="AA433" s="172"/>
      <c r="AB433" s="1296"/>
      <c r="AC433" s="172"/>
      <c r="AD433" s="172"/>
      <c r="AE433" s="172"/>
      <c r="AF433" s="1296"/>
      <c r="AG433" s="172"/>
      <c r="AH433" s="1296"/>
      <c r="AI433" s="172"/>
      <c r="AJ433" s="172"/>
      <c r="AK433" s="172"/>
      <c r="AL433" s="172"/>
      <c r="AM433" s="172"/>
      <c r="AN433" s="172"/>
      <c r="AO433" s="172"/>
      <c r="AP433" s="172"/>
      <c r="AQ433" s="172"/>
      <c r="AR433" s="172"/>
      <c r="AS433" s="172"/>
      <c r="AT433" s="172"/>
      <c r="AU433" s="172"/>
      <c r="AV433" s="172"/>
      <c r="AW433" s="172"/>
      <c r="AX433" s="172"/>
      <c r="AY433" s="172"/>
      <c r="AZ433" s="172"/>
      <c r="BA433" s="172"/>
      <c r="BB433" s="172"/>
      <c r="BC433" s="172"/>
      <c r="BD433" s="172"/>
    </row>
    <row r="434" spans="2:56">
      <c r="B434" s="172"/>
      <c r="C434" s="182"/>
      <c r="D434" s="172"/>
      <c r="E434" s="170"/>
      <c r="F434" s="171"/>
      <c r="G434" s="209"/>
      <c r="H434" s="167"/>
      <c r="I434" s="166"/>
      <c r="J434" s="235"/>
      <c r="K434" s="170"/>
      <c r="L434" s="196"/>
      <c r="M434" s="235"/>
      <c r="N434" s="150"/>
      <c r="AA434" s="172"/>
      <c r="AB434" s="1296"/>
      <c r="AC434" s="172"/>
      <c r="AD434" s="172"/>
      <c r="AE434" s="172"/>
      <c r="AF434" s="1296"/>
      <c r="AG434" s="172"/>
      <c r="AH434" s="1296"/>
      <c r="AI434" s="172"/>
      <c r="AJ434" s="172"/>
      <c r="AK434" s="172"/>
      <c r="AL434" s="172"/>
      <c r="AM434" s="172"/>
      <c r="AN434" s="172"/>
      <c r="AO434" s="172"/>
      <c r="AP434" s="172"/>
      <c r="AQ434" s="172"/>
      <c r="AR434" s="172"/>
      <c r="AS434" s="172"/>
      <c r="AT434" s="172"/>
      <c r="AU434" s="172"/>
      <c r="AV434" s="172"/>
      <c r="AW434" s="172"/>
      <c r="AX434" s="172"/>
      <c r="AY434" s="172"/>
      <c r="AZ434" s="172"/>
      <c r="BA434" s="172"/>
      <c r="BB434" s="172"/>
      <c r="BC434" s="172"/>
      <c r="BD434" s="172"/>
    </row>
    <row r="435" spans="2:56">
      <c r="B435" s="172"/>
      <c r="C435" s="182"/>
      <c r="D435" s="172"/>
      <c r="E435" s="172"/>
      <c r="F435" s="172"/>
      <c r="G435" s="172"/>
      <c r="H435" s="172"/>
      <c r="I435" s="172"/>
      <c r="J435" s="172"/>
      <c r="K435" s="172"/>
      <c r="L435" s="172"/>
      <c r="M435" s="172"/>
      <c r="N435" s="150"/>
      <c r="AA435" s="172"/>
      <c r="AB435" s="1296"/>
      <c r="AC435" s="172"/>
      <c r="AD435" s="172"/>
      <c r="AE435" s="172"/>
      <c r="AF435" s="1296"/>
      <c r="AG435" s="172"/>
      <c r="AH435" s="1296"/>
      <c r="AI435" s="172"/>
      <c r="AJ435" s="172"/>
      <c r="AK435" s="172"/>
      <c r="AL435" s="172"/>
      <c r="AM435" s="172"/>
      <c r="AN435" s="172"/>
      <c r="AO435" s="172"/>
      <c r="AP435" s="172"/>
      <c r="AQ435" s="172"/>
      <c r="AR435" s="172"/>
      <c r="AS435" s="172"/>
      <c r="AT435" s="172"/>
      <c r="AU435" s="172"/>
      <c r="AV435" s="172"/>
      <c r="AW435" s="172"/>
      <c r="AX435" s="172"/>
      <c r="AY435" s="172"/>
      <c r="AZ435" s="172"/>
      <c r="BA435" s="172"/>
      <c r="BB435" s="172"/>
      <c r="BC435" s="172"/>
      <c r="BD435" s="172"/>
    </row>
    <row r="436" spans="2:56">
      <c r="B436" s="172"/>
      <c r="C436" s="182"/>
      <c r="D436" s="172"/>
      <c r="E436" s="172"/>
      <c r="F436" s="172"/>
      <c r="G436" s="172"/>
      <c r="H436" s="172"/>
      <c r="I436" s="172"/>
      <c r="J436" s="172"/>
      <c r="K436" s="172"/>
      <c r="L436" s="172"/>
      <c r="M436" s="172"/>
      <c r="N436" s="150"/>
      <c r="AA436" s="172"/>
      <c r="AB436" s="1296"/>
      <c r="AC436" s="172"/>
      <c r="AD436" s="172"/>
      <c r="AE436" s="172"/>
      <c r="AF436" s="1296"/>
      <c r="AG436" s="172"/>
      <c r="AH436" s="1296"/>
      <c r="AI436" s="172"/>
      <c r="AJ436" s="172"/>
      <c r="AK436" s="172"/>
      <c r="AL436" s="172"/>
      <c r="AM436" s="172"/>
      <c r="AN436" s="172"/>
      <c r="AO436" s="172"/>
      <c r="AP436" s="172"/>
      <c r="AQ436" s="172"/>
      <c r="AR436" s="172"/>
      <c r="AS436" s="172"/>
      <c r="AT436" s="172"/>
      <c r="AU436" s="172"/>
      <c r="AV436" s="172"/>
      <c r="AW436" s="172"/>
      <c r="AX436" s="172"/>
      <c r="AY436" s="172"/>
      <c r="AZ436" s="172"/>
      <c r="BA436" s="172"/>
      <c r="BB436" s="172"/>
      <c r="BC436" s="172"/>
      <c r="BD436" s="172"/>
    </row>
    <row r="437" spans="2:56">
      <c r="B437" s="172"/>
      <c r="C437" s="182"/>
      <c r="D437" s="172"/>
      <c r="E437" s="172"/>
      <c r="F437" s="172"/>
      <c r="G437" s="172"/>
      <c r="H437" s="172"/>
      <c r="I437" s="172"/>
      <c r="J437" s="172"/>
      <c r="K437" s="172"/>
      <c r="L437" s="172"/>
      <c r="M437" s="172"/>
      <c r="N437" s="150"/>
      <c r="AA437" s="172"/>
      <c r="AB437" s="1296"/>
      <c r="AC437" s="172"/>
      <c r="AD437" s="172"/>
      <c r="AE437" s="172"/>
      <c r="AF437" s="1296"/>
      <c r="AG437" s="172"/>
      <c r="AH437" s="1296"/>
      <c r="AI437" s="172"/>
      <c r="AJ437" s="172"/>
      <c r="AK437" s="172"/>
      <c r="AL437" s="172"/>
      <c r="AM437" s="172"/>
      <c r="AN437" s="172"/>
      <c r="AO437" s="172"/>
      <c r="AP437" s="172"/>
      <c r="AQ437" s="172"/>
      <c r="AR437" s="172"/>
      <c r="AS437" s="172"/>
      <c r="AT437" s="172"/>
      <c r="AU437" s="172"/>
      <c r="AV437" s="172"/>
      <c r="AW437" s="172"/>
      <c r="AX437" s="172"/>
      <c r="AY437" s="172"/>
      <c r="AZ437" s="172"/>
      <c r="BA437" s="172"/>
      <c r="BB437" s="172"/>
      <c r="BC437" s="172"/>
      <c r="BD437" s="172"/>
    </row>
    <row r="438" spans="2:56" ht="15.75">
      <c r="B438" s="188"/>
      <c r="C438" s="172"/>
      <c r="D438" s="182"/>
      <c r="E438" s="307"/>
      <c r="F438" s="172"/>
      <c r="G438" s="172"/>
      <c r="H438" s="172"/>
      <c r="I438" s="172"/>
      <c r="J438" s="172"/>
      <c r="K438" s="369"/>
      <c r="L438" s="172"/>
      <c r="M438" s="482"/>
      <c r="N438" s="150"/>
      <c r="AA438" s="172"/>
      <c r="AB438" s="1296"/>
      <c r="AC438" s="172"/>
      <c r="AD438" s="172"/>
      <c r="AE438" s="172"/>
      <c r="AF438" s="1296"/>
      <c r="AG438" s="172"/>
      <c r="AH438" s="1296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</row>
    <row r="439" spans="2:56">
      <c r="B439" s="172"/>
      <c r="C439" s="298"/>
      <c r="D439" s="172"/>
      <c r="E439" s="264"/>
      <c r="F439" s="340"/>
      <c r="G439" s="341"/>
      <c r="H439" s="307"/>
      <c r="I439" s="172"/>
      <c r="J439" s="172"/>
      <c r="K439" s="264"/>
      <c r="L439" s="340"/>
      <c r="M439" s="341"/>
      <c r="N439" s="150"/>
      <c r="AA439" s="172"/>
      <c r="AB439" s="1296"/>
      <c r="AC439" s="172"/>
      <c r="AD439" s="172"/>
      <c r="AE439" s="172"/>
      <c r="AF439" s="1296"/>
      <c r="AG439" s="172"/>
      <c r="AH439" s="1296"/>
      <c r="AI439" s="172"/>
      <c r="AJ439" s="172"/>
      <c r="AK439" s="172"/>
      <c r="AL439" s="172"/>
      <c r="AM439" s="172"/>
      <c r="AN439" s="172"/>
      <c r="AO439" s="172"/>
      <c r="AP439" s="172"/>
      <c r="AQ439" s="172"/>
      <c r="AR439" s="172"/>
      <c r="AS439" s="172"/>
      <c r="AT439" s="172"/>
      <c r="AU439" s="172"/>
      <c r="AV439" s="172"/>
      <c r="AW439" s="172"/>
      <c r="AX439" s="172"/>
      <c r="AY439" s="172"/>
      <c r="AZ439" s="172"/>
      <c r="BA439" s="172"/>
      <c r="BB439" s="172"/>
      <c r="BC439" s="172"/>
      <c r="BD439" s="172"/>
    </row>
    <row r="440" spans="2:56">
      <c r="B440" s="183"/>
      <c r="C440" s="167"/>
      <c r="D440" s="166"/>
      <c r="E440" s="167"/>
      <c r="F440" s="166"/>
      <c r="G440" s="235"/>
      <c r="H440" s="264"/>
      <c r="I440" s="340"/>
      <c r="J440" s="341"/>
      <c r="K440" s="368"/>
      <c r="L440" s="369"/>
      <c r="M440" s="209"/>
      <c r="N440" s="150"/>
      <c r="AA440" s="172"/>
      <c r="AB440" s="1296"/>
      <c r="AC440" s="172"/>
      <c r="AD440" s="172"/>
      <c r="AE440" s="172"/>
      <c r="AF440" s="1296"/>
      <c r="AG440" s="172"/>
      <c r="AH440" s="1296"/>
      <c r="AI440" s="172"/>
      <c r="AJ440" s="172"/>
      <c r="AK440" s="172"/>
      <c r="AL440" s="172"/>
      <c r="AM440" s="172"/>
      <c r="AN440" s="172"/>
      <c r="AO440" s="172"/>
      <c r="AP440" s="172"/>
      <c r="AQ440" s="172"/>
      <c r="AR440" s="172"/>
      <c r="AS440" s="172"/>
      <c r="AT440" s="172"/>
      <c r="AU440" s="172"/>
      <c r="AV440" s="172"/>
      <c r="AW440" s="172"/>
      <c r="AX440" s="172"/>
      <c r="AY440" s="172"/>
      <c r="AZ440" s="172"/>
      <c r="BA440" s="172"/>
      <c r="BB440" s="172"/>
      <c r="BC440" s="172"/>
      <c r="BD440" s="172"/>
    </row>
    <row r="441" spans="2:56">
      <c r="B441" s="183"/>
      <c r="C441" s="167"/>
      <c r="D441" s="166"/>
      <c r="E441" s="167"/>
      <c r="F441" s="166"/>
      <c r="G441" s="235"/>
      <c r="H441" s="170"/>
      <c r="I441" s="596"/>
      <c r="J441" s="356"/>
      <c r="K441" s="167"/>
      <c r="L441" s="166"/>
      <c r="M441" s="235"/>
      <c r="N441" s="150"/>
      <c r="AA441" s="172"/>
      <c r="AB441" s="1296"/>
      <c r="AC441" s="172"/>
      <c r="AD441" s="172"/>
      <c r="AE441" s="172"/>
      <c r="AF441" s="1296"/>
      <c r="AG441" s="172"/>
      <c r="AH441" s="1296"/>
      <c r="AI441" s="172"/>
      <c r="AJ441" s="172"/>
      <c r="AK441" s="172"/>
      <c r="AL441" s="172"/>
      <c r="AM441" s="172"/>
      <c r="AN441" s="172"/>
      <c r="AO441" s="172"/>
      <c r="AP441" s="172"/>
      <c r="AQ441" s="172"/>
      <c r="AR441" s="172"/>
      <c r="AS441" s="172"/>
      <c r="AT441" s="172"/>
      <c r="AU441" s="172"/>
      <c r="AV441" s="172"/>
      <c r="AW441" s="172"/>
      <c r="AX441" s="172"/>
      <c r="AY441" s="172"/>
      <c r="AZ441" s="172"/>
      <c r="BA441" s="172"/>
      <c r="BB441" s="172"/>
      <c r="BC441" s="172"/>
      <c r="BD441" s="172"/>
    </row>
    <row r="442" spans="2:56">
      <c r="B442" s="186"/>
      <c r="C442" s="167"/>
      <c r="D442" s="371"/>
      <c r="E442" s="167"/>
      <c r="F442" s="166"/>
      <c r="G442" s="235"/>
      <c r="H442" s="167"/>
      <c r="I442" s="166"/>
      <c r="J442" s="235"/>
      <c r="K442" s="170"/>
      <c r="L442" s="171"/>
      <c r="M442" s="209"/>
      <c r="N442" s="150"/>
      <c r="AA442" s="172"/>
      <c r="AB442" s="1296"/>
      <c r="AC442" s="172"/>
      <c r="AD442" s="172"/>
      <c r="AE442" s="172"/>
      <c r="AF442" s="1296"/>
      <c r="AG442" s="172"/>
      <c r="AH442" s="1296"/>
      <c r="AI442" s="172"/>
      <c r="AJ442" s="172"/>
      <c r="AK442" s="172"/>
      <c r="AL442" s="172"/>
      <c r="AM442" s="172"/>
      <c r="AN442" s="172"/>
      <c r="AO442" s="172"/>
      <c r="AP442" s="172"/>
      <c r="AQ442" s="172"/>
      <c r="AR442" s="172"/>
      <c r="AS442" s="172"/>
      <c r="AT442" s="172"/>
      <c r="AU442" s="172"/>
      <c r="AV442" s="172"/>
      <c r="AW442" s="172"/>
      <c r="AX442" s="172"/>
      <c r="AY442" s="172"/>
      <c r="AZ442" s="172"/>
      <c r="BA442" s="172"/>
      <c r="BB442" s="172"/>
      <c r="BC442" s="172"/>
      <c r="BD442" s="172"/>
    </row>
    <row r="443" spans="2:56">
      <c r="B443" s="183"/>
      <c r="C443" s="167"/>
      <c r="D443" s="166"/>
      <c r="E443" s="167"/>
      <c r="F443" s="166"/>
      <c r="G443" s="235"/>
      <c r="H443" s="170"/>
      <c r="I443" s="171"/>
      <c r="J443" s="209"/>
      <c r="K443" s="170"/>
      <c r="L443" s="171"/>
      <c r="M443" s="235"/>
      <c r="N443" s="150"/>
      <c r="AA443" s="172"/>
      <c r="AB443" s="1296"/>
      <c r="AC443" s="172"/>
      <c r="AD443" s="172"/>
      <c r="AE443" s="172"/>
      <c r="AF443" s="1296"/>
      <c r="AG443" s="172"/>
      <c r="AH443" s="1296"/>
      <c r="AI443" s="172"/>
      <c r="AJ443" s="172"/>
      <c r="AK443" s="172"/>
      <c r="AL443" s="172"/>
      <c r="AM443" s="172"/>
      <c r="AN443" s="172"/>
      <c r="AO443" s="172"/>
      <c r="AP443" s="172"/>
      <c r="AQ443" s="172"/>
      <c r="AR443" s="172"/>
      <c r="AS443" s="172"/>
      <c r="AT443" s="172"/>
      <c r="AU443" s="172"/>
      <c r="AV443" s="172"/>
      <c r="AW443" s="172"/>
      <c r="AX443" s="172"/>
      <c r="AY443" s="172"/>
      <c r="AZ443" s="172"/>
      <c r="BA443" s="172"/>
      <c r="BB443" s="172"/>
      <c r="BC443" s="172"/>
      <c r="BD443" s="172"/>
    </row>
    <row r="444" spans="2:56">
      <c r="B444" s="186"/>
      <c r="C444" s="167"/>
      <c r="D444" s="166"/>
      <c r="E444" s="167"/>
      <c r="F444" s="166"/>
      <c r="G444" s="235"/>
      <c r="H444" s="173"/>
      <c r="I444" s="174"/>
      <c r="J444" s="233"/>
      <c r="K444" s="170"/>
      <c r="L444" s="171"/>
      <c r="M444" s="233"/>
      <c r="N444" s="150"/>
      <c r="AA444" s="172"/>
      <c r="AB444" s="1296"/>
      <c r="AC444" s="172"/>
      <c r="AD444" s="172"/>
      <c r="AE444" s="172"/>
      <c r="AF444" s="1296"/>
      <c r="AG444" s="172"/>
      <c r="AH444" s="1296"/>
      <c r="AI444" s="172"/>
      <c r="AJ444" s="172"/>
      <c r="AK444" s="172"/>
      <c r="AL444" s="172"/>
      <c r="AM444" s="172"/>
      <c r="AN444" s="172"/>
      <c r="AO444" s="172"/>
      <c r="AP444" s="172"/>
      <c r="AQ444" s="172"/>
      <c r="AR444" s="172"/>
      <c r="AS444" s="172"/>
      <c r="AT444" s="172"/>
      <c r="AU444" s="172"/>
      <c r="AV444" s="172"/>
      <c r="AW444" s="172"/>
      <c r="AX444" s="172"/>
      <c r="AY444" s="172"/>
      <c r="AZ444" s="172"/>
      <c r="BA444" s="172"/>
      <c r="BB444" s="172"/>
      <c r="BC444" s="172"/>
      <c r="BD444" s="172"/>
    </row>
    <row r="445" spans="2:56">
      <c r="B445" s="186"/>
      <c r="C445" s="167"/>
      <c r="D445" s="166"/>
      <c r="E445" s="173"/>
      <c r="F445" s="174"/>
      <c r="G445" s="233"/>
      <c r="H445" s="202"/>
      <c r="I445" s="172"/>
      <c r="J445" s="482"/>
      <c r="K445" s="170"/>
      <c r="L445" s="171"/>
      <c r="M445" s="233"/>
      <c r="N445" s="150"/>
      <c r="AA445" s="172"/>
      <c r="AB445" s="1296"/>
      <c r="AC445" s="172"/>
      <c r="AD445" s="172"/>
      <c r="AE445" s="172"/>
      <c r="AF445" s="1296"/>
      <c r="AG445" s="172"/>
      <c r="AH445" s="1296"/>
      <c r="AI445" s="172"/>
      <c r="AJ445" s="172"/>
      <c r="AK445" s="172"/>
      <c r="AL445" s="172"/>
      <c r="AM445" s="172"/>
      <c r="AN445" s="172"/>
      <c r="AO445" s="172"/>
      <c r="AP445" s="172"/>
      <c r="AQ445" s="172"/>
      <c r="AR445" s="172"/>
      <c r="AS445" s="172"/>
      <c r="AT445" s="172"/>
      <c r="AU445" s="172"/>
      <c r="AV445" s="172"/>
      <c r="AW445" s="172"/>
      <c r="AX445" s="172"/>
      <c r="AY445" s="172"/>
      <c r="AZ445" s="172"/>
      <c r="BA445" s="172"/>
      <c r="BB445" s="172"/>
      <c r="BC445" s="172"/>
      <c r="BD445" s="172"/>
    </row>
    <row r="446" spans="2:56">
      <c r="B446" s="172"/>
      <c r="C446" s="182"/>
      <c r="D446" s="172"/>
      <c r="E446" s="173"/>
      <c r="F446" s="174"/>
      <c r="G446" s="233"/>
      <c r="H446" s="264"/>
      <c r="I446" s="340"/>
      <c r="J446" s="341"/>
      <c r="K446" s="173"/>
      <c r="L446" s="174"/>
      <c r="M446" s="233"/>
      <c r="N446" s="150"/>
      <c r="AA446" s="172"/>
      <c r="AB446" s="1296"/>
      <c r="AC446" s="172"/>
      <c r="AD446" s="172"/>
      <c r="AE446" s="172"/>
      <c r="AF446" s="1296"/>
      <c r="AG446" s="172"/>
      <c r="AH446" s="1296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172"/>
      <c r="AT446" s="172"/>
      <c r="AU446" s="172"/>
      <c r="AV446" s="172"/>
      <c r="AW446" s="172"/>
      <c r="AX446" s="172"/>
      <c r="AY446" s="172"/>
      <c r="AZ446" s="172"/>
      <c r="BA446" s="172"/>
      <c r="BB446" s="172"/>
      <c r="BC446" s="172"/>
      <c r="BD446" s="172"/>
    </row>
    <row r="447" spans="2:56">
      <c r="B447" s="172"/>
      <c r="C447" s="182"/>
      <c r="D447" s="172"/>
      <c r="E447" s="170"/>
      <c r="F447" s="171"/>
      <c r="G447" s="209"/>
      <c r="H447" s="167"/>
      <c r="I447" s="171"/>
      <c r="J447" s="209"/>
      <c r="K447" s="170"/>
      <c r="L447" s="171"/>
      <c r="M447" s="233"/>
      <c r="N447" s="150"/>
      <c r="AA447" s="172"/>
      <c r="AB447" s="1296"/>
      <c r="AC447" s="172"/>
      <c r="AD447" s="172"/>
      <c r="AE447" s="172"/>
      <c r="AF447" s="1296"/>
      <c r="AG447" s="172"/>
      <c r="AH447" s="1296"/>
      <c r="AI447" s="172"/>
      <c r="AJ447" s="172"/>
      <c r="AK447" s="172"/>
      <c r="AL447" s="172"/>
      <c r="AM447" s="172"/>
      <c r="AN447" s="172"/>
      <c r="AO447" s="172"/>
      <c r="AP447" s="172"/>
      <c r="AQ447" s="172"/>
      <c r="AR447" s="172"/>
      <c r="AS447" s="172"/>
      <c r="AT447" s="172"/>
      <c r="AU447" s="172"/>
      <c r="AV447" s="172"/>
      <c r="AW447" s="172"/>
      <c r="AX447" s="172"/>
      <c r="AY447" s="172"/>
      <c r="AZ447" s="172"/>
      <c r="BA447" s="172"/>
      <c r="BB447" s="172"/>
      <c r="BC447" s="172"/>
      <c r="BD447" s="172"/>
    </row>
    <row r="448" spans="2:56">
      <c r="B448" s="172"/>
      <c r="C448" s="298"/>
      <c r="D448" s="172"/>
      <c r="E448" s="172"/>
      <c r="F448" s="172"/>
      <c r="G448" s="372"/>
      <c r="H448" s="172"/>
      <c r="I448" s="172"/>
      <c r="J448" s="172"/>
      <c r="K448" s="167"/>
      <c r="L448" s="166"/>
      <c r="M448" s="235"/>
      <c r="N448" s="150"/>
      <c r="AA448" s="172"/>
      <c r="AB448" s="1296"/>
      <c r="AC448" s="172"/>
      <c r="AD448" s="172"/>
      <c r="AE448" s="172"/>
      <c r="AF448" s="1296"/>
      <c r="AG448" s="172"/>
      <c r="AH448" s="1296"/>
      <c r="AI448" s="172"/>
      <c r="AJ448" s="172"/>
      <c r="AK448" s="172"/>
      <c r="AL448" s="172"/>
      <c r="AM448" s="172"/>
      <c r="AN448" s="172"/>
      <c r="AO448" s="172"/>
      <c r="AP448" s="172"/>
      <c r="AQ448" s="172"/>
      <c r="AR448" s="172"/>
      <c r="AS448" s="172"/>
      <c r="AT448" s="172"/>
      <c r="AU448" s="172"/>
      <c r="AV448" s="172"/>
      <c r="AW448" s="172"/>
      <c r="AX448" s="172"/>
      <c r="AY448" s="172"/>
      <c r="AZ448" s="172"/>
      <c r="BA448" s="172"/>
      <c r="BB448" s="172"/>
      <c r="BC448" s="172"/>
      <c r="BD448" s="172"/>
    </row>
    <row r="449" spans="2:56">
      <c r="B449" s="297"/>
      <c r="C449" s="171"/>
      <c r="D449" s="171"/>
      <c r="E449" s="167"/>
      <c r="F449" s="166"/>
      <c r="G449" s="235"/>
      <c r="H449" s="172"/>
      <c r="I449" s="172"/>
      <c r="J449" s="172"/>
      <c r="K449" s="170"/>
      <c r="L449" s="171"/>
      <c r="M449" s="172"/>
      <c r="N449" s="150"/>
      <c r="AA449" s="172"/>
      <c r="AB449" s="1296"/>
      <c r="AC449" s="172"/>
      <c r="AD449" s="172"/>
      <c r="AE449" s="172"/>
      <c r="AF449" s="1296"/>
      <c r="AG449" s="172"/>
      <c r="AH449" s="1296"/>
      <c r="AI449" s="172"/>
      <c r="AJ449" s="172"/>
      <c r="AK449" s="172"/>
      <c r="AL449" s="172"/>
      <c r="AM449" s="172"/>
      <c r="AN449" s="172"/>
      <c r="AO449" s="172"/>
      <c r="AP449" s="172"/>
      <c r="AQ449" s="172"/>
      <c r="AR449" s="172"/>
      <c r="AS449" s="172"/>
      <c r="AT449" s="172"/>
      <c r="AU449" s="172"/>
      <c r="AV449" s="172"/>
      <c r="AW449" s="172"/>
      <c r="AX449" s="172"/>
      <c r="AY449" s="172"/>
      <c r="AZ449" s="172"/>
      <c r="BA449" s="172"/>
      <c r="BB449" s="172"/>
      <c r="BC449" s="172"/>
      <c r="BD449" s="172"/>
    </row>
    <row r="450" spans="2:56">
      <c r="B450" s="172"/>
      <c r="C450" s="171"/>
      <c r="D450" s="172"/>
      <c r="E450" s="170"/>
      <c r="F450" s="196"/>
      <c r="G450" s="209"/>
      <c r="H450" s="172"/>
      <c r="I450" s="172"/>
      <c r="J450" s="172"/>
      <c r="K450" s="170"/>
      <c r="L450" s="171"/>
      <c r="M450" s="233"/>
      <c r="N450" s="150"/>
      <c r="AA450" s="172"/>
      <c r="AB450" s="1296"/>
      <c r="AC450" s="172"/>
      <c r="AD450" s="172"/>
      <c r="AE450" s="172"/>
      <c r="AF450" s="1296"/>
      <c r="AG450" s="172"/>
      <c r="AH450" s="1296"/>
      <c r="AI450" s="172"/>
      <c r="AJ450" s="172"/>
      <c r="AK450" s="172"/>
      <c r="AL450" s="172"/>
      <c r="AM450" s="172"/>
      <c r="AN450" s="172"/>
      <c r="AO450" s="172"/>
      <c r="AP450" s="172"/>
      <c r="AQ450" s="172"/>
      <c r="AR450" s="172"/>
      <c r="AS450" s="172"/>
      <c r="AT450" s="172"/>
      <c r="AU450" s="172"/>
      <c r="AV450" s="172"/>
      <c r="AW450" s="172"/>
      <c r="AX450" s="172"/>
      <c r="AY450" s="172"/>
      <c r="AZ450" s="172"/>
      <c r="BA450" s="172"/>
      <c r="BB450" s="172"/>
      <c r="BC450" s="172"/>
      <c r="BD450" s="172"/>
    </row>
    <row r="451" spans="2:56">
      <c r="B451" s="183"/>
      <c r="C451" s="167"/>
      <c r="D451" s="171"/>
      <c r="E451" s="167"/>
      <c r="F451" s="166"/>
      <c r="G451" s="235"/>
      <c r="H451" s="172"/>
      <c r="I451" s="172"/>
      <c r="J451" s="172"/>
      <c r="K451" s="231"/>
      <c r="L451" s="172"/>
      <c r="M451" s="172"/>
      <c r="N451" s="150"/>
      <c r="AA451" s="172"/>
      <c r="AB451" s="1296"/>
      <c r="AC451" s="172"/>
      <c r="AD451" s="172"/>
      <c r="AE451" s="172"/>
      <c r="AF451" s="1296"/>
      <c r="AG451" s="172"/>
      <c r="AH451" s="1296"/>
      <c r="AI451" s="172"/>
      <c r="AJ451" s="172"/>
      <c r="AK451" s="172"/>
      <c r="AL451" s="172"/>
      <c r="AM451" s="172"/>
      <c r="AN451" s="172"/>
      <c r="AO451" s="172"/>
      <c r="AP451" s="172"/>
      <c r="AQ451" s="172"/>
      <c r="AR451" s="172"/>
      <c r="AS451" s="172"/>
      <c r="AT451" s="172"/>
      <c r="AU451" s="172"/>
      <c r="AV451" s="172"/>
      <c r="AW451" s="172"/>
      <c r="AX451" s="172"/>
      <c r="AY451" s="172"/>
      <c r="AZ451" s="172"/>
      <c r="BA451" s="172"/>
      <c r="BB451" s="172"/>
      <c r="BC451" s="172"/>
      <c r="BD451" s="172"/>
    </row>
    <row r="452" spans="2:56">
      <c r="B452" s="243"/>
      <c r="C452" s="167"/>
      <c r="D452" s="166"/>
      <c r="E452" s="170"/>
      <c r="F452" s="171"/>
      <c r="G452" s="209"/>
      <c r="H452" s="172"/>
      <c r="I452" s="172"/>
      <c r="J452" s="172"/>
      <c r="K452" s="167"/>
      <c r="L452" s="166"/>
      <c r="M452" s="235"/>
      <c r="N452" s="150"/>
      <c r="AA452" s="172"/>
      <c r="AB452" s="1296"/>
      <c r="AC452" s="172"/>
      <c r="AD452" s="172"/>
      <c r="AE452" s="172"/>
      <c r="AF452" s="1296"/>
      <c r="AG452" s="172"/>
      <c r="AH452" s="1296"/>
      <c r="AI452" s="172"/>
      <c r="AJ452" s="172"/>
      <c r="AK452" s="172"/>
      <c r="AL452" s="172"/>
      <c r="AM452" s="172"/>
      <c r="AN452" s="172"/>
      <c r="AO452" s="172"/>
      <c r="AP452" s="172"/>
      <c r="AQ452" s="172"/>
      <c r="AR452" s="172"/>
      <c r="AS452" s="172"/>
      <c r="AT452" s="172"/>
      <c r="AU452" s="172"/>
      <c r="AV452" s="172"/>
      <c r="AW452" s="172"/>
      <c r="AX452" s="172"/>
      <c r="AY452" s="172"/>
      <c r="AZ452" s="172"/>
      <c r="BA452" s="172"/>
      <c r="BB452" s="172"/>
      <c r="BC452" s="172"/>
      <c r="BD452" s="172"/>
    </row>
    <row r="453" spans="2:56">
      <c r="B453" s="172"/>
      <c r="C453" s="182"/>
      <c r="D453" s="172"/>
      <c r="E453" s="170"/>
      <c r="F453" s="171"/>
      <c r="G453" s="209"/>
      <c r="H453" s="172"/>
      <c r="I453" s="172"/>
      <c r="J453" s="172"/>
      <c r="K453" s="167"/>
      <c r="L453" s="166"/>
      <c r="M453" s="235"/>
      <c r="N453" s="150"/>
      <c r="AA453" s="172"/>
      <c r="AB453" s="1296"/>
      <c r="AC453" s="172"/>
      <c r="AD453" s="172"/>
      <c r="AE453" s="172"/>
      <c r="AF453" s="1296"/>
      <c r="AG453" s="172"/>
      <c r="AH453" s="1296"/>
      <c r="AI453" s="172"/>
      <c r="AJ453" s="172"/>
      <c r="AK453" s="172"/>
      <c r="AL453" s="172"/>
      <c r="AM453" s="172"/>
      <c r="AN453" s="172"/>
      <c r="AO453" s="172"/>
      <c r="AP453" s="172"/>
      <c r="AQ453" s="172"/>
      <c r="AR453" s="172"/>
      <c r="AS453" s="172"/>
      <c r="AT453" s="172"/>
      <c r="AU453" s="172"/>
      <c r="AV453" s="172"/>
      <c r="AW453" s="172"/>
      <c r="AX453" s="172"/>
      <c r="AY453" s="172"/>
      <c r="AZ453" s="172"/>
      <c r="BA453" s="172"/>
      <c r="BB453" s="172"/>
      <c r="BC453" s="172"/>
      <c r="BD453" s="172"/>
    </row>
    <row r="454" spans="2:56">
      <c r="B454" s="172"/>
      <c r="C454" s="182"/>
      <c r="D454" s="172"/>
      <c r="E454" s="172"/>
      <c r="F454" s="172"/>
      <c r="G454" s="172"/>
      <c r="H454" s="172"/>
      <c r="I454" s="172"/>
      <c r="J454" s="172"/>
      <c r="K454" s="167"/>
      <c r="L454" s="166"/>
      <c r="M454" s="235"/>
      <c r="N454" s="150"/>
      <c r="AA454" s="172"/>
      <c r="AB454" s="1296"/>
      <c r="AC454" s="172"/>
      <c r="AD454" s="172"/>
      <c r="AE454" s="172"/>
      <c r="AF454" s="1296"/>
      <c r="AG454" s="172"/>
      <c r="AH454" s="1296"/>
      <c r="AI454" s="172"/>
      <c r="AJ454" s="172"/>
      <c r="AK454" s="172"/>
      <c r="AL454" s="172"/>
      <c r="AM454" s="172"/>
      <c r="AN454" s="172"/>
      <c r="AO454" s="172"/>
      <c r="AP454" s="172"/>
      <c r="AQ454" s="172"/>
      <c r="AR454" s="172"/>
      <c r="AS454" s="172"/>
      <c r="AT454" s="172"/>
      <c r="AU454" s="172"/>
      <c r="AV454" s="172"/>
      <c r="AW454" s="172"/>
      <c r="AX454" s="172"/>
      <c r="AY454" s="172"/>
      <c r="AZ454" s="172"/>
      <c r="BA454" s="172"/>
      <c r="BB454" s="172"/>
      <c r="BC454" s="172"/>
      <c r="BD454" s="172"/>
    </row>
    <row r="455" spans="2:56">
      <c r="B455" s="184"/>
      <c r="C455" s="167"/>
      <c r="D455" s="166"/>
      <c r="E455" s="167"/>
      <c r="F455" s="180"/>
      <c r="G455" s="232"/>
      <c r="H455" s="167"/>
      <c r="I455" s="353"/>
      <c r="J455" s="229"/>
      <c r="K455" s="167"/>
      <c r="L455" s="166"/>
      <c r="M455" s="228"/>
      <c r="N455" s="150"/>
      <c r="AA455" s="172"/>
      <c r="AB455" s="1296"/>
      <c r="AC455" s="172"/>
      <c r="AD455" s="172"/>
      <c r="AE455" s="172"/>
      <c r="AF455" s="1296"/>
      <c r="AG455" s="172"/>
      <c r="AH455" s="1296"/>
      <c r="AI455" s="172"/>
      <c r="AJ455" s="172"/>
      <c r="AK455" s="172"/>
      <c r="AL455" s="172"/>
      <c r="AM455" s="172"/>
      <c r="AN455" s="172"/>
      <c r="AO455" s="172"/>
      <c r="AP455" s="172"/>
      <c r="AQ455" s="172"/>
      <c r="AR455" s="172"/>
      <c r="AS455" s="172"/>
      <c r="AT455" s="172"/>
      <c r="AU455" s="172"/>
      <c r="AV455" s="172"/>
      <c r="AW455" s="172"/>
      <c r="AX455" s="172"/>
      <c r="AY455" s="172"/>
      <c r="AZ455" s="172"/>
      <c r="BA455" s="172"/>
      <c r="BB455" s="172"/>
      <c r="BC455" s="172"/>
      <c r="BD455" s="172"/>
    </row>
    <row r="456" spans="2:56">
      <c r="B456" s="172"/>
      <c r="C456" s="172"/>
      <c r="D456" s="172"/>
      <c r="E456" s="172"/>
      <c r="F456" s="578"/>
      <c r="G456" s="578"/>
      <c r="H456" s="167"/>
      <c r="I456" s="172"/>
      <c r="J456" s="172"/>
      <c r="K456" s="172"/>
      <c r="L456" s="172"/>
      <c r="M456" s="172"/>
      <c r="N456" s="150"/>
      <c r="AA456" s="172"/>
      <c r="AB456" s="1296"/>
      <c r="AC456" s="172"/>
      <c r="AD456" s="172"/>
      <c r="AE456" s="172"/>
      <c r="AF456" s="1296"/>
      <c r="AG456" s="172"/>
      <c r="AH456" s="1296"/>
      <c r="AI456" s="172"/>
      <c r="AJ456" s="172"/>
      <c r="AK456" s="172"/>
      <c r="AL456" s="172"/>
      <c r="AM456" s="172"/>
      <c r="AN456" s="172"/>
      <c r="AO456" s="172"/>
      <c r="AP456" s="172"/>
      <c r="AQ456" s="172"/>
      <c r="AR456" s="172"/>
      <c r="AS456" s="172"/>
      <c r="AT456" s="172"/>
      <c r="AU456" s="172"/>
      <c r="AV456" s="172"/>
      <c r="AW456" s="172"/>
      <c r="AX456" s="172"/>
      <c r="AY456" s="172"/>
      <c r="AZ456" s="172"/>
      <c r="BA456" s="172"/>
      <c r="BB456" s="172"/>
      <c r="BC456" s="172"/>
      <c r="BD456" s="172"/>
    </row>
    <row r="457" spans="2:56">
      <c r="B457" s="257"/>
      <c r="C457" s="257"/>
      <c r="D457" s="590"/>
      <c r="E457" s="172"/>
      <c r="F457" s="576"/>
      <c r="G457" s="172"/>
      <c r="H457" s="172"/>
      <c r="I457" s="583"/>
      <c r="J457" s="172"/>
      <c r="K457" s="172"/>
      <c r="L457" s="172"/>
      <c r="M457" s="172"/>
      <c r="N457" s="150"/>
      <c r="AA457" s="172"/>
      <c r="AB457" s="1296"/>
      <c r="AC457" s="172"/>
      <c r="AD457" s="172"/>
      <c r="AE457" s="172"/>
      <c r="AF457" s="1296"/>
      <c r="AG457" s="172"/>
      <c r="AH457" s="1296"/>
      <c r="AI457" s="172"/>
      <c r="AJ457" s="172"/>
      <c r="AK457" s="172"/>
      <c r="AL457" s="172"/>
      <c r="AM457" s="172"/>
      <c r="AN457" s="172"/>
      <c r="AO457" s="172"/>
      <c r="AP457" s="172"/>
      <c r="AQ457" s="172"/>
      <c r="AR457" s="172"/>
      <c r="AS457" s="172"/>
      <c r="AT457" s="172"/>
      <c r="AU457" s="172"/>
      <c r="AV457" s="172"/>
      <c r="AW457" s="172"/>
      <c r="AX457" s="172"/>
      <c r="AY457" s="172"/>
      <c r="AZ457" s="172"/>
      <c r="BA457" s="172"/>
      <c r="BB457" s="172"/>
      <c r="BC457" s="172"/>
      <c r="BD457" s="172"/>
    </row>
    <row r="458" spans="2:56">
      <c r="B458" s="183"/>
      <c r="C458" s="167"/>
      <c r="D458" s="166"/>
      <c r="E458" s="577"/>
      <c r="F458" s="172"/>
      <c r="G458" s="172"/>
      <c r="H458" s="172"/>
      <c r="I458" s="172"/>
      <c r="J458" s="172"/>
      <c r="K458" s="172"/>
      <c r="L458" s="172"/>
      <c r="M458" s="172"/>
      <c r="N458" s="150"/>
      <c r="AA458" s="172"/>
      <c r="AB458" s="1296"/>
      <c r="AC458" s="172"/>
      <c r="AD458" s="172"/>
      <c r="AE458" s="172"/>
      <c r="AF458" s="1296"/>
      <c r="AG458" s="172"/>
      <c r="AH458" s="1296"/>
      <c r="AI458" s="172"/>
      <c r="AJ458" s="172"/>
      <c r="AK458" s="172"/>
      <c r="AL458" s="172"/>
      <c r="AM458" s="172"/>
      <c r="AN458" s="172"/>
      <c r="AO458" s="172"/>
      <c r="AP458" s="172"/>
      <c r="AQ458" s="172"/>
      <c r="AR458" s="172"/>
      <c r="AS458" s="172"/>
      <c r="AT458" s="172"/>
      <c r="AU458" s="172"/>
      <c r="AV458" s="172"/>
      <c r="AW458" s="172"/>
      <c r="AX458" s="172"/>
      <c r="AY458" s="172"/>
      <c r="AZ458" s="172"/>
      <c r="BA458" s="172"/>
      <c r="BB458" s="172"/>
      <c r="BC458" s="172"/>
      <c r="BD458" s="172"/>
    </row>
    <row r="459" spans="2:56">
      <c r="B459" s="183"/>
      <c r="C459" s="199"/>
      <c r="D459" s="166"/>
      <c r="E459" s="172"/>
      <c r="F459" s="172"/>
      <c r="G459" s="172"/>
      <c r="H459" s="510"/>
      <c r="I459" s="172"/>
      <c r="J459" s="172"/>
      <c r="K459" s="349"/>
      <c r="L459" s="172"/>
      <c r="M459" s="172"/>
      <c r="N459" s="150"/>
      <c r="AA459" s="172"/>
      <c r="AB459" s="1296"/>
      <c r="AC459" s="172"/>
      <c r="AD459" s="172"/>
      <c r="AE459" s="172"/>
      <c r="AF459" s="1296"/>
      <c r="AG459" s="172"/>
      <c r="AH459" s="1296"/>
      <c r="AI459" s="172"/>
      <c r="AJ459" s="172"/>
      <c r="AK459" s="172"/>
      <c r="AL459" s="172"/>
      <c r="AM459" s="172"/>
      <c r="AN459" s="172"/>
      <c r="AO459" s="172"/>
      <c r="AP459" s="172"/>
      <c r="AQ459" s="172"/>
      <c r="AR459" s="172"/>
      <c r="AS459" s="172"/>
      <c r="AT459" s="172"/>
      <c r="AU459" s="172"/>
      <c r="AV459" s="172"/>
      <c r="AW459" s="172"/>
      <c r="AX459" s="172"/>
      <c r="AY459" s="172"/>
      <c r="AZ459" s="172"/>
      <c r="BA459" s="172"/>
      <c r="BB459" s="172"/>
      <c r="BC459" s="172"/>
      <c r="BD459" s="172"/>
    </row>
    <row r="460" spans="2:56" ht="15.75">
      <c r="B460" s="190"/>
      <c r="C460" s="172"/>
      <c r="D460" s="182"/>
      <c r="E460" s="172"/>
      <c r="F460" s="172"/>
      <c r="G460" s="172"/>
      <c r="H460" s="264"/>
      <c r="I460" s="340"/>
      <c r="J460" s="341"/>
      <c r="K460" s="264"/>
      <c r="L460" s="340"/>
      <c r="M460" s="341"/>
      <c r="N460" s="150"/>
      <c r="AA460" s="172"/>
      <c r="AB460" s="1296"/>
      <c r="AC460" s="172"/>
      <c r="AD460" s="172"/>
      <c r="AE460" s="172"/>
      <c r="AF460" s="1296"/>
      <c r="AG460" s="172"/>
      <c r="AH460" s="1296"/>
      <c r="AI460" s="172"/>
      <c r="AJ460" s="172"/>
      <c r="AK460" s="172"/>
      <c r="AL460" s="172"/>
      <c r="AM460" s="172"/>
      <c r="AN460" s="172"/>
      <c r="AO460" s="172"/>
      <c r="AP460" s="172"/>
      <c r="AQ460" s="172"/>
      <c r="AR460" s="172"/>
      <c r="AS460" s="172"/>
      <c r="AT460" s="172"/>
      <c r="AU460" s="172"/>
      <c r="AV460" s="172"/>
      <c r="AW460" s="172"/>
      <c r="AX460" s="172"/>
      <c r="AY460" s="172"/>
      <c r="AZ460" s="172"/>
      <c r="BA460" s="172"/>
      <c r="BB460" s="172"/>
      <c r="BC460" s="172"/>
      <c r="BD460" s="172"/>
    </row>
    <row r="461" spans="2:56">
      <c r="B461" s="172"/>
      <c r="C461" s="298"/>
      <c r="D461" s="172"/>
      <c r="E461" s="172"/>
      <c r="F461" s="172"/>
      <c r="G461" s="172"/>
      <c r="H461" s="167"/>
      <c r="I461" s="353"/>
      <c r="J461" s="229"/>
      <c r="K461" s="170"/>
      <c r="L461" s="171"/>
      <c r="M461" s="209"/>
      <c r="N461" s="150"/>
      <c r="AA461" s="172"/>
      <c r="AB461" s="1296"/>
      <c r="AC461" s="172"/>
      <c r="AD461" s="172"/>
      <c r="AE461" s="172"/>
      <c r="AF461" s="1296"/>
      <c r="AG461" s="172"/>
      <c r="AH461" s="1296"/>
      <c r="AI461" s="172"/>
      <c r="AJ461" s="172"/>
      <c r="AK461" s="172"/>
      <c r="AL461" s="172"/>
      <c r="AM461" s="172"/>
      <c r="AN461" s="172"/>
      <c r="AO461" s="172"/>
      <c r="AP461" s="172"/>
      <c r="AQ461" s="172"/>
      <c r="AR461" s="172"/>
      <c r="AS461" s="172"/>
      <c r="AT461" s="172"/>
      <c r="AU461" s="172"/>
      <c r="AV461" s="172"/>
      <c r="AW461" s="172"/>
      <c r="AX461" s="172"/>
      <c r="AY461" s="172"/>
      <c r="AZ461" s="172"/>
      <c r="BA461" s="172"/>
      <c r="BB461" s="172"/>
      <c r="BC461" s="172"/>
      <c r="BD461" s="172"/>
    </row>
    <row r="462" spans="2:56">
      <c r="B462" s="198"/>
      <c r="C462" s="180"/>
      <c r="D462" s="171"/>
      <c r="E462" s="172"/>
      <c r="F462" s="172"/>
      <c r="G462" s="172"/>
      <c r="H462" s="511"/>
      <c r="I462" s="180"/>
      <c r="J462" s="232"/>
      <c r="K462" s="170"/>
      <c r="L462" s="171"/>
      <c r="M462" s="209"/>
      <c r="N462" s="150"/>
      <c r="AA462" s="172"/>
      <c r="AB462" s="1296"/>
      <c r="AC462" s="172"/>
      <c r="AD462" s="172"/>
      <c r="AE462" s="172"/>
      <c r="AF462" s="1296"/>
      <c r="AG462" s="172"/>
      <c r="AH462" s="1296"/>
      <c r="AI462" s="172"/>
      <c r="AJ462" s="172"/>
      <c r="AK462" s="172"/>
      <c r="AL462" s="172"/>
      <c r="AM462" s="172"/>
      <c r="AN462" s="172"/>
      <c r="AO462" s="172"/>
      <c r="AP462" s="172"/>
      <c r="AQ462" s="172"/>
      <c r="AR462" s="172"/>
      <c r="AS462" s="172"/>
      <c r="AT462" s="172"/>
      <c r="AU462" s="172"/>
      <c r="AV462" s="172"/>
      <c r="AW462" s="172"/>
      <c r="AX462" s="172"/>
      <c r="AY462" s="172"/>
      <c r="AZ462" s="172"/>
      <c r="BA462" s="172"/>
      <c r="BB462" s="172"/>
      <c r="BC462" s="172"/>
      <c r="BD462" s="172"/>
    </row>
    <row r="463" spans="2:56">
      <c r="B463" s="172"/>
      <c r="C463" s="182"/>
      <c r="D463" s="172"/>
      <c r="E463" s="172"/>
      <c r="F463" s="172"/>
      <c r="G463" s="172"/>
      <c r="H463" s="170"/>
      <c r="I463" s="166"/>
      <c r="J463" s="235"/>
      <c r="K463" s="170"/>
      <c r="L463" s="171"/>
      <c r="M463" s="209"/>
      <c r="N463" s="150"/>
      <c r="AA463" s="172"/>
      <c r="AB463" s="1296"/>
      <c r="AC463" s="172"/>
      <c r="AD463" s="172"/>
      <c r="AE463" s="172"/>
      <c r="AF463" s="1296"/>
      <c r="AG463" s="172"/>
      <c r="AH463" s="1296"/>
      <c r="AI463" s="172"/>
      <c r="AJ463" s="172"/>
      <c r="AK463" s="172"/>
      <c r="AL463" s="172"/>
      <c r="AM463" s="172"/>
      <c r="AN463" s="172"/>
      <c r="AO463" s="172"/>
      <c r="AP463" s="172"/>
      <c r="AQ463" s="172"/>
      <c r="AR463" s="172"/>
      <c r="AS463" s="172"/>
      <c r="AT463" s="172"/>
      <c r="AU463" s="172"/>
      <c r="AV463" s="172"/>
      <c r="AW463" s="172"/>
      <c r="AX463" s="172"/>
      <c r="AY463" s="172"/>
      <c r="AZ463" s="172"/>
      <c r="BA463" s="172"/>
      <c r="BB463" s="172"/>
      <c r="BC463" s="172"/>
      <c r="BD463" s="172"/>
    </row>
    <row r="464" spans="2:56">
      <c r="B464" s="172"/>
      <c r="C464" s="182"/>
      <c r="D464" s="172"/>
      <c r="E464" s="172"/>
      <c r="F464" s="172"/>
      <c r="G464" s="172"/>
      <c r="H464" s="172"/>
      <c r="I464" s="172"/>
      <c r="J464" s="172"/>
      <c r="K464" s="167"/>
      <c r="L464" s="171"/>
      <c r="M464" s="209"/>
      <c r="N464" s="150"/>
      <c r="AA464" s="172"/>
      <c r="AB464" s="1296"/>
      <c r="AC464" s="172"/>
      <c r="AD464" s="172"/>
      <c r="AE464" s="172"/>
      <c r="AF464" s="1296"/>
      <c r="AG464" s="172"/>
      <c r="AH464" s="1296"/>
      <c r="AI464" s="172"/>
      <c r="AJ464" s="172"/>
      <c r="AK464" s="172"/>
      <c r="AL464" s="172"/>
      <c r="AM464" s="172"/>
      <c r="AN464" s="172"/>
      <c r="AO464" s="172"/>
      <c r="AP464" s="172"/>
      <c r="AQ464" s="172"/>
      <c r="AR464" s="172"/>
      <c r="AS464" s="172"/>
      <c r="AT464" s="172"/>
      <c r="AU464" s="172"/>
      <c r="AV464" s="172"/>
      <c r="AW464" s="172"/>
      <c r="AX464" s="172"/>
      <c r="AY464" s="172"/>
      <c r="AZ464" s="172"/>
      <c r="BA464" s="172"/>
      <c r="BB464" s="172"/>
      <c r="BC464" s="172"/>
      <c r="BD464" s="172"/>
    </row>
    <row r="465" spans="2:56">
      <c r="B465" s="172"/>
      <c r="C465" s="182"/>
      <c r="D465" s="172"/>
      <c r="E465" s="172"/>
      <c r="F465" s="172"/>
      <c r="G465" s="172"/>
      <c r="H465" s="172"/>
      <c r="I465" s="172"/>
      <c r="J465" s="172"/>
      <c r="K465" s="167"/>
      <c r="L465" s="166"/>
      <c r="M465" s="235"/>
      <c r="N465" s="150"/>
      <c r="AA465" s="172"/>
      <c r="AB465" s="1296"/>
      <c r="AC465" s="172"/>
      <c r="AD465" s="172"/>
      <c r="AE465" s="172"/>
      <c r="AF465" s="1296"/>
      <c r="AG465" s="172"/>
      <c r="AH465" s="1296"/>
      <c r="AI465" s="172"/>
      <c r="AJ465" s="172"/>
      <c r="AK465" s="172"/>
      <c r="AL465" s="172"/>
      <c r="AM465" s="172"/>
      <c r="AN465" s="172"/>
      <c r="AO465" s="172"/>
      <c r="AP465" s="172"/>
      <c r="AQ465" s="172"/>
      <c r="AR465" s="172"/>
      <c r="AS465" s="172"/>
      <c r="AT465" s="172"/>
      <c r="AU465" s="172"/>
      <c r="AV465" s="172"/>
      <c r="AW465" s="172"/>
      <c r="AX465" s="172"/>
      <c r="AY465" s="172"/>
      <c r="AZ465" s="172"/>
      <c r="BA465" s="172"/>
      <c r="BB465" s="172"/>
      <c r="BC465" s="172"/>
      <c r="BD465" s="172"/>
    </row>
    <row r="466" spans="2:56">
      <c r="B466" s="172"/>
      <c r="C466" s="182"/>
      <c r="D466" s="172"/>
      <c r="E466" s="172"/>
      <c r="F466" s="172"/>
      <c r="G466" s="172"/>
      <c r="H466" s="172"/>
      <c r="I466" s="172"/>
      <c r="J466" s="172"/>
      <c r="K466" s="170"/>
      <c r="L466" s="171"/>
      <c r="M466" s="209"/>
      <c r="N466" s="150"/>
      <c r="AA466" s="172"/>
      <c r="AB466" s="1296"/>
      <c r="AC466" s="172"/>
      <c r="AD466" s="172"/>
      <c r="AE466" s="172"/>
      <c r="AF466" s="1296"/>
      <c r="AG466" s="172"/>
      <c r="AH466" s="1296"/>
      <c r="AI466" s="172"/>
      <c r="AJ466" s="172"/>
      <c r="AK466" s="172"/>
      <c r="AL466" s="172"/>
      <c r="AM466" s="172"/>
      <c r="AN466" s="172"/>
      <c r="AO466" s="172"/>
      <c r="AP466" s="172"/>
      <c r="AQ466" s="172"/>
      <c r="AR466" s="172"/>
      <c r="AS466" s="172"/>
      <c r="AT466" s="172"/>
      <c r="AU466" s="172"/>
      <c r="AV466" s="172"/>
      <c r="AW466" s="172"/>
      <c r="AX466" s="172"/>
      <c r="AY466" s="172"/>
      <c r="AZ466" s="172"/>
      <c r="BA466" s="172"/>
      <c r="BB466" s="172"/>
      <c r="BC466" s="172"/>
      <c r="BD466" s="172"/>
    </row>
    <row r="467" spans="2:56">
      <c r="B467" s="185"/>
      <c r="C467" s="167"/>
      <c r="D467" s="166"/>
      <c r="E467" s="177"/>
      <c r="F467" s="180"/>
      <c r="G467" s="232"/>
      <c r="H467" s="170"/>
      <c r="I467" s="171"/>
      <c r="J467" s="209"/>
      <c r="K467" s="170"/>
      <c r="L467" s="171"/>
      <c r="M467" s="235"/>
      <c r="N467" s="150"/>
      <c r="AA467" s="172"/>
      <c r="AB467" s="1296"/>
      <c r="AC467" s="172"/>
      <c r="AD467" s="172"/>
      <c r="AE467" s="172"/>
      <c r="AF467" s="1296"/>
      <c r="AG467" s="172"/>
      <c r="AH467" s="1296"/>
      <c r="AI467" s="172"/>
      <c r="AJ467" s="172"/>
      <c r="AK467" s="172"/>
      <c r="AL467" s="172"/>
      <c r="AM467" s="172"/>
      <c r="AN467" s="172"/>
      <c r="AO467" s="172"/>
      <c r="AP467" s="172"/>
      <c r="AQ467" s="172"/>
      <c r="AR467" s="172"/>
      <c r="AS467" s="172"/>
      <c r="AT467" s="172"/>
      <c r="AU467" s="172"/>
      <c r="AV467" s="172"/>
      <c r="AW467" s="172"/>
      <c r="AX467" s="172"/>
      <c r="AY467" s="172"/>
      <c r="AZ467" s="172"/>
      <c r="BA467" s="172"/>
      <c r="BB467" s="172"/>
      <c r="BC467" s="172"/>
      <c r="BD467" s="172"/>
    </row>
    <row r="468" spans="2:56">
      <c r="B468" s="184"/>
      <c r="C468" s="167"/>
      <c r="D468" s="166"/>
      <c r="E468" s="177"/>
      <c r="F468" s="180"/>
      <c r="G468" s="232"/>
      <c r="H468" s="170"/>
      <c r="I468" s="171"/>
      <c r="J468" s="209"/>
      <c r="K468" s="170"/>
      <c r="L468" s="171"/>
      <c r="M468" s="233"/>
      <c r="N468" s="150"/>
      <c r="AA468" s="172"/>
      <c r="AB468" s="1296"/>
      <c r="AC468" s="172"/>
      <c r="AD468" s="172"/>
      <c r="AE468" s="172"/>
      <c r="AF468" s="1296"/>
      <c r="AG468" s="172"/>
      <c r="AH468" s="1296"/>
      <c r="AI468" s="172"/>
      <c r="AJ468" s="172"/>
      <c r="AK468" s="172"/>
      <c r="AL468" s="172"/>
      <c r="AM468" s="172"/>
      <c r="AN468" s="172"/>
      <c r="AO468" s="172"/>
      <c r="AP468" s="172"/>
      <c r="AQ468" s="172"/>
      <c r="AR468" s="172"/>
      <c r="AS468" s="172"/>
      <c r="AT468" s="172"/>
      <c r="AU468" s="172"/>
      <c r="AV468" s="172"/>
      <c r="AW468" s="172"/>
      <c r="AX468" s="172"/>
      <c r="AY468" s="172"/>
      <c r="AZ468" s="172"/>
      <c r="BA468" s="172"/>
      <c r="BB468" s="172"/>
      <c r="BC468" s="172"/>
      <c r="BD468" s="172"/>
    </row>
    <row r="469" spans="2:56">
      <c r="B469" s="184"/>
      <c r="C469" s="167"/>
      <c r="D469" s="166"/>
      <c r="E469" s="177"/>
      <c r="F469" s="180"/>
      <c r="G469" s="232"/>
      <c r="H469" s="170"/>
      <c r="I469" s="171"/>
      <c r="J469" s="209"/>
      <c r="K469" s="170"/>
      <c r="L469" s="171"/>
      <c r="M469" s="233"/>
      <c r="N469" s="150"/>
      <c r="AA469" s="172"/>
      <c r="AB469" s="1296"/>
      <c r="AC469" s="172"/>
      <c r="AD469" s="172"/>
      <c r="AE469" s="172"/>
      <c r="AF469" s="1296"/>
      <c r="AG469" s="172"/>
      <c r="AH469" s="1296"/>
      <c r="AI469" s="172"/>
      <c r="AJ469" s="172"/>
      <c r="AK469" s="172"/>
      <c r="AL469" s="172"/>
      <c r="AM469" s="172"/>
      <c r="AN469" s="172"/>
      <c r="AO469" s="172"/>
      <c r="AP469" s="172"/>
      <c r="AQ469" s="172"/>
      <c r="AR469" s="172"/>
      <c r="AS469" s="172"/>
      <c r="AT469" s="172"/>
      <c r="AU469" s="172"/>
      <c r="AV469" s="172"/>
      <c r="AW469" s="172"/>
      <c r="AX469" s="172"/>
      <c r="AY469" s="172"/>
      <c r="AZ469" s="172"/>
      <c r="BA469" s="172"/>
      <c r="BB469" s="172"/>
      <c r="BC469" s="172"/>
      <c r="BD469" s="172"/>
    </row>
    <row r="470" spans="2:56">
      <c r="B470" s="172"/>
      <c r="C470" s="182"/>
      <c r="D470" s="172"/>
      <c r="E470" s="177"/>
      <c r="F470" s="180"/>
      <c r="G470" s="232"/>
      <c r="H470" s="237"/>
      <c r="I470" s="172"/>
      <c r="J470" s="172"/>
      <c r="K470" s="166"/>
      <c r="L470" s="171"/>
      <c r="M470" s="233"/>
      <c r="N470" s="150"/>
      <c r="AA470" s="172"/>
      <c r="AB470" s="1296"/>
      <c r="AC470" s="172"/>
      <c r="AD470" s="172"/>
      <c r="AE470" s="172"/>
      <c r="AF470" s="1296"/>
      <c r="AG470" s="172"/>
      <c r="AH470" s="1296"/>
      <c r="AI470" s="172"/>
      <c r="AJ470" s="172"/>
      <c r="AK470" s="172"/>
      <c r="AL470" s="172"/>
      <c r="AM470" s="172"/>
      <c r="AN470" s="172"/>
      <c r="AO470" s="172"/>
      <c r="AP470" s="172"/>
      <c r="AQ470" s="172"/>
      <c r="AR470" s="172"/>
      <c r="AS470" s="172"/>
      <c r="AT470" s="172"/>
      <c r="AU470" s="172"/>
      <c r="AV470" s="172"/>
      <c r="AW470" s="172"/>
      <c r="AX470" s="172"/>
      <c r="AY470" s="172"/>
      <c r="AZ470" s="172"/>
      <c r="BA470" s="172"/>
      <c r="BB470" s="172"/>
      <c r="BC470" s="172"/>
      <c r="BD470" s="172"/>
    </row>
    <row r="471" spans="2:56">
      <c r="B471" s="172"/>
      <c r="C471" s="182"/>
      <c r="D471" s="172"/>
      <c r="E471" s="172"/>
      <c r="F471" s="578"/>
      <c r="G471" s="172"/>
      <c r="H471" s="172"/>
      <c r="I471" s="172"/>
      <c r="J471" s="172"/>
      <c r="K471" s="172"/>
      <c r="L471" s="172"/>
      <c r="M471" s="172"/>
      <c r="N471" s="150"/>
      <c r="AA471" s="172"/>
      <c r="AB471" s="1296"/>
      <c r="AC471" s="172"/>
      <c r="AD471" s="172"/>
      <c r="AE471" s="172"/>
      <c r="AF471" s="1296"/>
      <c r="AG471" s="172"/>
      <c r="AH471" s="1296"/>
      <c r="AI471" s="172"/>
      <c r="AJ471" s="172"/>
      <c r="AK471" s="172"/>
      <c r="AL471" s="172"/>
      <c r="AM471" s="172"/>
      <c r="AN471" s="172"/>
      <c r="AO471" s="172"/>
      <c r="AP471" s="172"/>
      <c r="AQ471" s="172"/>
      <c r="AR471" s="172"/>
      <c r="AS471" s="172"/>
      <c r="AT471" s="172"/>
      <c r="AU471" s="172"/>
      <c r="AV471" s="172"/>
      <c r="AW471" s="172"/>
      <c r="AX471" s="172"/>
      <c r="AY471" s="172"/>
      <c r="AZ471" s="172"/>
      <c r="BA471" s="172"/>
      <c r="BB471" s="172"/>
      <c r="BC471" s="172"/>
      <c r="BD471" s="172"/>
    </row>
    <row r="472" spans="2:56" ht="15.75">
      <c r="B472" s="257"/>
      <c r="C472" s="182"/>
      <c r="D472" s="172"/>
      <c r="E472" s="172"/>
      <c r="F472" s="591"/>
      <c r="G472" s="172"/>
      <c r="H472" s="172"/>
      <c r="I472" s="172"/>
      <c r="J472" s="172"/>
      <c r="K472" s="172"/>
      <c r="L472" s="172"/>
      <c r="M472" s="172"/>
      <c r="N472" s="150"/>
      <c r="AA472" s="172"/>
      <c r="AB472" s="1296"/>
      <c r="AC472" s="172"/>
      <c r="AD472" s="172"/>
      <c r="AE472" s="172"/>
      <c r="AF472" s="1296"/>
      <c r="AG472" s="172"/>
      <c r="AH472" s="1296"/>
      <c r="AI472" s="172"/>
      <c r="AJ472" s="172"/>
      <c r="AK472" s="172"/>
      <c r="AL472" s="172"/>
      <c r="AM472" s="172"/>
      <c r="AN472" s="172"/>
      <c r="AO472" s="172"/>
      <c r="AP472" s="172"/>
      <c r="AQ472" s="172"/>
      <c r="AR472" s="172"/>
      <c r="AS472" s="172"/>
      <c r="AT472" s="172"/>
      <c r="AU472" s="172"/>
      <c r="AV472" s="172"/>
      <c r="AW472" s="172"/>
      <c r="AX472" s="172"/>
      <c r="AY472" s="172"/>
      <c r="AZ472" s="172"/>
      <c r="BA472" s="172"/>
      <c r="BB472" s="172"/>
      <c r="BC472" s="172"/>
      <c r="BD472" s="172"/>
    </row>
    <row r="473" spans="2:56">
      <c r="B473" s="172"/>
      <c r="C473" s="182"/>
      <c r="D473" s="172"/>
      <c r="E473" s="172"/>
      <c r="F473" s="172"/>
      <c r="G473" s="172"/>
      <c r="H473" s="172"/>
      <c r="I473" s="172"/>
      <c r="J473" s="172"/>
      <c r="K473" s="172"/>
      <c r="L473" s="172"/>
      <c r="M473" s="172"/>
      <c r="N473" s="150"/>
      <c r="AA473" s="172"/>
      <c r="AB473" s="1296"/>
      <c r="AC473" s="172"/>
      <c r="AD473" s="172"/>
      <c r="AE473" s="172"/>
      <c r="AF473" s="1296"/>
      <c r="AG473" s="172"/>
      <c r="AH473" s="1296"/>
      <c r="AI473" s="172"/>
      <c r="AJ473" s="172"/>
      <c r="AK473" s="172"/>
      <c r="AL473" s="172"/>
      <c r="AM473" s="172"/>
      <c r="AN473" s="172"/>
      <c r="AO473" s="172"/>
      <c r="AP473" s="172"/>
      <c r="AQ473" s="172"/>
      <c r="AR473" s="172"/>
      <c r="AS473" s="172"/>
      <c r="AT473" s="172"/>
      <c r="AU473" s="172"/>
      <c r="AV473" s="172"/>
      <c r="AW473" s="172"/>
      <c r="AX473" s="172"/>
      <c r="AY473" s="172"/>
      <c r="AZ473" s="172"/>
      <c r="BA473" s="172"/>
      <c r="BB473" s="172"/>
      <c r="BC473" s="172"/>
      <c r="BD473" s="172"/>
    </row>
    <row r="474" spans="2:56">
      <c r="B474" s="172"/>
      <c r="C474" s="182"/>
      <c r="D474" s="172"/>
      <c r="E474" s="172"/>
      <c r="F474" s="172"/>
      <c r="G474" s="172"/>
      <c r="H474" s="172"/>
      <c r="I474" s="172"/>
      <c r="J474" s="172"/>
      <c r="K474" s="172"/>
      <c r="L474" s="172"/>
      <c r="M474" s="172"/>
      <c r="N474" s="150"/>
      <c r="AA474" s="172"/>
      <c r="AB474" s="1296"/>
      <c r="AC474" s="172"/>
      <c r="AD474" s="172"/>
      <c r="AE474" s="172"/>
      <c r="AF474" s="1296"/>
      <c r="AG474" s="172"/>
      <c r="AH474" s="1296"/>
      <c r="AI474" s="172"/>
      <c r="AJ474" s="172"/>
      <c r="AK474" s="172"/>
      <c r="AL474" s="172"/>
      <c r="AM474" s="172"/>
      <c r="AN474" s="172"/>
      <c r="AO474" s="172"/>
      <c r="AP474" s="172"/>
      <c r="AQ474" s="172"/>
      <c r="AR474" s="172"/>
      <c r="AS474" s="172"/>
      <c r="AT474" s="172"/>
      <c r="AU474" s="172"/>
      <c r="AV474" s="172"/>
      <c r="AW474" s="172"/>
      <c r="AX474" s="172"/>
      <c r="AY474" s="172"/>
      <c r="AZ474" s="172"/>
      <c r="BA474" s="172"/>
      <c r="BB474" s="172"/>
      <c r="BC474" s="172"/>
      <c r="BD474" s="172"/>
    </row>
    <row r="475" spans="2:56">
      <c r="B475" s="172"/>
      <c r="C475" s="182"/>
      <c r="D475" s="172"/>
      <c r="E475" s="172"/>
      <c r="F475" s="172"/>
      <c r="G475" s="172"/>
      <c r="H475" s="172"/>
      <c r="I475" s="172"/>
      <c r="J475" s="172"/>
      <c r="K475" s="172"/>
      <c r="L475" s="172"/>
      <c r="M475" s="172"/>
      <c r="N475" s="150"/>
      <c r="AA475" s="172"/>
      <c r="AB475" s="1296"/>
      <c r="AC475" s="172"/>
      <c r="AD475" s="172"/>
      <c r="AE475" s="172"/>
      <c r="AF475" s="1296"/>
      <c r="AG475" s="172"/>
      <c r="AH475" s="1296"/>
      <c r="AI475" s="172"/>
      <c r="AJ475" s="172"/>
      <c r="AK475" s="172"/>
      <c r="AL475" s="172"/>
      <c r="AM475" s="172"/>
      <c r="AN475" s="172"/>
      <c r="AO475" s="172"/>
      <c r="AP475" s="172"/>
      <c r="AQ475" s="172"/>
      <c r="AR475" s="172"/>
      <c r="AS475" s="172"/>
      <c r="AT475" s="172"/>
      <c r="AU475" s="172"/>
      <c r="AV475" s="172"/>
      <c r="AW475" s="172"/>
      <c r="AX475" s="172"/>
      <c r="AY475" s="172"/>
      <c r="AZ475" s="172"/>
      <c r="BA475" s="172"/>
      <c r="BB475" s="172"/>
      <c r="BC475" s="172"/>
      <c r="BD475" s="172"/>
    </row>
    <row r="476" spans="2:56">
      <c r="B476" s="172"/>
      <c r="C476" s="182"/>
      <c r="D476" s="172"/>
      <c r="E476" s="172"/>
      <c r="F476" s="172"/>
      <c r="G476" s="172"/>
      <c r="H476" s="172"/>
      <c r="I476" s="172"/>
      <c r="J476" s="172"/>
      <c r="K476" s="172"/>
      <c r="L476" s="172"/>
      <c r="M476" s="172"/>
      <c r="N476" s="150"/>
      <c r="AA476" s="172"/>
      <c r="AB476" s="1296"/>
      <c r="AC476" s="172"/>
      <c r="AD476" s="172"/>
      <c r="AE476" s="172"/>
      <c r="AF476" s="1296"/>
      <c r="AG476" s="172"/>
      <c r="AH476" s="1296"/>
      <c r="AI476" s="172"/>
      <c r="AJ476" s="172"/>
      <c r="AK476" s="172"/>
      <c r="AL476" s="172"/>
      <c r="AM476" s="172"/>
      <c r="AN476" s="172"/>
      <c r="AO476" s="172"/>
      <c r="AP476" s="172"/>
      <c r="AQ476" s="172"/>
      <c r="AR476" s="172"/>
      <c r="AS476" s="172"/>
      <c r="AT476" s="172"/>
      <c r="AU476" s="172"/>
      <c r="AV476" s="172"/>
      <c r="AW476" s="172"/>
      <c r="AX476" s="172"/>
      <c r="AY476" s="172"/>
      <c r="AZ476" s="172"/>
      <c r="BA476" s="172"/>
      <c r="BB476" s="172"/>
      <c r="BC476" s="172"/>
      <c r="BD476" s="172"/>
    </row>
    <row r="477" spans="2:56">
      <c r="B477" s="172"/>
      <c r="C477" s="182"/>
      <c r="D477" s="172"/>
      <c r="E477" s="172"/>
      <c r="F477" s="172"/>
      <c r="G477" s="172"/>
      <c r="H477" s="172"/>
      <c r="I477" s="172"/>
      <c r="J477" s="172"/>
      <c r="K477" s="172"/>
      <c r="L477" s="172"/>
      <c r="M477" s="172"/>
      <c r="N477" s="150"/>
      <c r="AA477" s="172"/>
      <c r="AB477" s="1296"/>
      <c r="AC477" s="172"/>
      <c r="AD477" s="172"/>
      <c r="AE477" s="172"/>
      <c r="AF477" s="1296"/>
      <c r="AG477" s="172"/>
      <c r="AH477" s="1296"/>
      <c r="AI477" s="172"/>
      <c r="AJ477" s="172"/>
      <c r="AK477" s="172"/>
      <c r="AL477" s="172"/>
      <c r="AM477" s="172"/>
      <c r="AN477" s="172"/>
      <c r="AO477" s="172"/>
      <c r="AP477" s="172"/>
      <c r="AQ477" s="172"/>
      <c r="AR477" s="172"/>
      <c r="AS477" s="172"/>
      <c r="AT477" s="172"/>
      <c r="AU477" s="172"/>
      <c r="AV477" s="172"/>
      <c r="AW477" s="172"/>
      <c r="AX477" s="172"/>
      <c r="AY477" s="172"/>
      <c r="AZ477" s="172"/>
      <c r="BA477" s="172"/>
      <c r="BB477" s="172"/>
      <c r="BC477" s="172"/>
      <c r="BD477" s="172"/>
    </row>
    <row r="478" spans="2:56">
      <c r="B478" s="172"/>
      <c r="C478" s="182"/>
      <c r="D478" s="172"/>
      <c r="E478" s="172"/>
      <c r="F478" s="172"/>
      <c r="G478" s="172"/>
      <c r="H478" s="172"/>
      <c r="I478" s="172"/>
      <c r="J478" s="172"/>
      <c r="K478" s="172"/>
      <c r="L478" s="172"/>
      <c r="M478" s="172"/>
      <c r="N478" s="150"/>
      <c r="AA478" s="172"/>
      <c r="AB478" s="1296"/>
      <c r="AC478" s="172"/>
      <c r="AD478" s="172"/>
      <c r="AE478" s="172"/>
      <c r="AF478" s="1296"/>
      <c r="AG478" s="172"/>
      <c r="AH478" s="1296"/>
      <c r="AI478" s="172"/>
      <c r="AJ478" s="172"/>
      <c r="AK478" s="172"/>
      <c r="AL478" s="172"/>
      <c r="AM478" s="172"/>
      <c r="AN478" s="172"/>
      <c r="AO478" s="172"/>
      <c r="AP478" s="172"/>
      <c r="AQ478" s="172"/>
      <c r="AR478" s="172"/>
      <c r="AS478" s="172"/>
      <c r="AT478" s="172"/>
      <c r="AU478" s="172"/>
      <c r="AV478" s="172"/>
      <c r="AW478" s="172"/>
      <c r="AX478" s="172"/>
      <c r="AY478" s="172"/>
      <c r="AZ478" s="172"/>
      <c r="BA478" s="172"/>
      <c r="BB478" s="172"/>
      <c r="BC478" s="172"/>
      <c r="BD478" s="172"/>
    </row>
    <row r="479" spans="2:56">
      <c r="B479" s="172"/>
      <c r="C479" s="182"/>
      <c r="D479" s="172"/>
      <c r="E479" s="172"/>
      <c r="F479" s="172"/>
      <c r="G479" s="172"/>
      <c r="H479" s="172"/>
      <c r="I479" s="172"/>
      <c r="J479" s="172"/>
      <c r="K479" s="172"/>
      <c r="L479" s="172"/>
      <c r="M479" s="172"/>
      <c r="N479" s="150"/>
      <c r="AA479" s="172"/>
      <c r="AB479" s="1296"/>
      <c r="AC479" s="172"/>
      <c r="AD479" s="172"/>
      <c r="AE479" s="172"/>
      <c r="AF479" s="1296"/>
      <c r="AG479" s="172"/>
      <c r="AH479" s="1296"/>
      <c r="AI479" s="172"/>
      <c r="AJ479" s="172"/>
      <c r="AK479" s="172"/>
      <c r="AL479" s="172"/>
      <c r="AM479" s="172"/>
      <c r="AN479" s="172"/>
      <c r="AO479" s="172"/>
      <c r="AP479" s="172"/>
      <c r="AQ479" s="172"/>
      <c r="AR479" s="172"/>
      <c r="AS479" s="172"/>
      <c r="AT479" s="172"/>
      <c r="AU479" s="172"/>
      <c r="AV479" s="172"/>
      <c r="AW479" s="172"/>
      <c r="AX479" s="172"/>
      <c r="AY479" s="172"/>
      <c r="AZ479" s="172"/>
      <c r="BA479" s="172"/>
      <c r="BB479" s="172"/>
      <c r="BC479" s="172"/>
      <c r="BD479" s="172"/>
    </row>
    <row r="480" spans="2:56">
      <c r="B480" s="172"/>
      <c r="C480" s="182"/>
      <c r="D480" s="172"/>
      <c r="E480" s="172"/>
      <c r="F480" s="172"/>
      <c r="G480" s="172"/>
      <c r="H480" s="172"/>
      <c r="I480" s="172"/>
      <c r="J480" s="172"/>
      <c r="K480" s="172"/>
      <c r="L480" s="172"/>
      <c r="M480" s="172"/>
      <c r="N480" s="150"/>
      <c r="AA480" s="172"/>
      <c r="AB480" s="1296"/>
      <c r="AC480" s="172"/>
      <c r="AD480" s="172"/>
      <c r="AE480" s="172"/>
      <c r="AF480" s="1296"/>
      <c r="AG480" s="172"/>
      <c r="AH480" s="1296"/>
      <c r="AI480" s="172"/>
      <c r="AJ480" s="172"/>
      <c r="AK480" s="172"/>
      <c r="AL480" s="172"/>
      <c r="AM480" s="172"/>
      <c r="AN480" s="172"/>
      <c r="AO480" s="172"/>
      <c r="AP480" s="172"/>
      <c r="AQ480" s="172"/>
      <c r="AR480" s="172"/>
      <c r="AS480" s="172"/>
      <c r="AT480" s="172"/>
      <c r="AU480" s="172"/>
      <c r="AV480" s="172"/>
      <c r="AW480" s="172"/>
      <c r="AX480" s="172"/>
      <c r="AY480" s="172"/>
      <c r="AZ480" s="172"/>
      <c r="BA480" s="172"/>
      <c r="BB480" s="172"/>
      <c r="BC480" s="172"/>
      <c r="BD480" s="172"/>
    </row>
    <row r="481" spans="2:56">
      <c r="B481" s="172"/>
      <c r="C481" s="182"/>
      <c r="D481" s="172"/>
      <c r="E481" s="172"/>
      <c r="F481" s="172"/>
      <c r="G481" s="172"/>
      <c r="H481" s="172"/>
      <c r="I481" s="172"/>
      <c r="J481" s="172"/>
      <c r="K481" s="172"/>
      <c r="L481" s="172"/>
      <c r="M481" s="172"/>
      <c r="N481" s="150"/>
      <c r="AA481" s="172"/>
      <c r="AB481" s="1296"/>
      <c r="AC481" s="172"/>
      <c r="AD481" s="172"/>
      <c r="AE481" s="172"/>
      <c r="AF481" s="1296"/>
      <c r="AG481" s="172"/>
      <c r="AH481" s="1296"/>
      <c r="AI481" s="172"/>
      <c r="AJ481" s="172"/>
      <c r="AK481" s="172"/>
      <c r="AL481" s="172"/>
      <c r="AM481" s="172"/>
      <c r="AN481" s="172"/>
      <c r="AO481" s="172"/>
      <c r="AP481" s="172"/>
      <c r="AQ481" s="172"/>
      <c r="AR481" s="172"/>
      <c r="AS481" s="172"/>
      <c r="AT481" s="172"/>
      <c r="AU481" s="172"/>
      <c r="AV481" s="172"/>
      <c r="AW481" s="172"/>
      <c r="AX481" s="172"/>
      <c r="AY481" s="172"/>
      <c r="AZ481" s="172"/>
      <c r="BA481" s="172"/>
      <c r="BB481" s="172"/>
      <c r="BC481" s="172"/>
      <c r="BD481" s="172"/>
    </row>
    <row r="482" spans="2:56">
      <c r="B482" s="172"/>
      <c r="C482" s="182"/>
      <c r="D482" s="172"/>
      <c r="E482" s="172"/>
      <c r="F482" s="172"/>
      <c r="G482" s="172"/>
      <c r="H482" s="172"/>
      <c r="I482" s="172"/>
      <c r="J482" s="172"/>
      <c r="K482" s="172"/>
      <c r="L482" s="172"/>
      <c r="M482" s="172"/>
      <c r="N482" s="150"/>
      <c r="AA482" s="172"/>
      <c r="AB482" s="1296"/>
      <c r="AC482" s="172"/>
      <c r="AD482" s="172"/>
      <c r="AE482" s="172"/>
      <c r="AF482" s="1296"/>
      <c r="AG482" s="172"/>
      <c r="AH482" s="1296"/>
      <c r="AI482" s="172"/>
      <c r="AJ482" s="172"/>
      <c r="AK482" s="172"/>
      <c r="AL482" s="172"/>
      <c r="AM482" s="172"/>
      <c r="AN482" s="172"/>
      <c r="AO482" s="172"/>
      <c r="AP482" s="172"/>
      <c r="AQ482" s="172"/>
      <c r="AR482" s="172"/>
      <c r="AS482" s="172"/>
      <c r="AT482" s="172"/>
      <c r="AU482" s="172"/>
      <c r="AV482" s="172"/>
      <c r="AW482" s="172"/>
      <c r="AX482" s="172"/>
      <c r="AY482" s="172"/>
      <c r="AZ482" s="172"/>
      <c r="BA482" s="172"/>
      <c r="BB482" s="172"/>
      <c r="BC482" s="172"/>
      <c r="BD482" s="172"/>
    </row>
    <row r="483" spans="2:56">
      <c r="B483" s="172"/>
      <c r="C483" s="182"/>
      <c r="D483" s="172"/>
      <c r="E483" s="172"/>
      <c r="F483" s="172"/>
      <c r="G483" s="172"/>
      <c r="H483" s="172"/>
      <c r="I483" s="172"/>
      <c r="J483" s="172"/>
      <c r="K483" s="172"/>
      <c r="L483" s="172"/>
      <c r="M483" s="172"/>
      <c r="N483" s="150"/>
      <c r="AA483" s="172"/>
      <c r="AB483" s="172"/>
      <c r="AC483" s="172"/>
      <c r="AD483" s="172"/>
      <c r="AE483" s="172"/>
      <c r="AF483" s="1296"/>
      <c r="AG483" s="172"/>
      <c r="AH483" s="1296"/>
      <c r="AI483" s="172"/>
      <c r="AJ483" s="172"/>
      <c r="AK483" s="172"/>
      <c r="AL483" s="172"/>
      <c r="AM483" s="172"/>
      <c r="AN483" s="172"/>
      <c r="AO483" s="172"/>
      <c r="AP483" s="172"/>
      <c r="AQ483" s="172"/>
      <c r="AR483" s="172"/>
      <c r="AS483" s="172"/>
      <c r="AT483" s="172"/>
      <c r="AU483" s="172"/>
      <c r="AV483" s="172"/>
      <c r="AW483" s="172"/>
      <c r="AX483" s="172"/>
      <c r="AY483" s="172"/>
      <c r="AZ483" s="172"/>
      <c r="BA483" s="172"/>
      <c r="BB483" s="172"/>
      <c r="BC483" s="172"/>
      <c r="BD483" s="172"/>
    </row>
    <row r="484" spans="2:56">
      <c r="B484" s="172"/>
      <c r="C484" s="182"/>
      <c r="D484" s="172"/>
      <c r="E484" s="172"/>
      <c r="F484" s="172"/>
      <c r="G484" s="172"/>
      <c r="H484" s="172"/>
      <c r="I484" s="172"/>
      <c r="J484" s="172"/>
      <c r="K484" s="172"/>
      <c r="L484" s="172"/>
      <c r="M484" s="172"/>
      <c r="N484" s="150"/>
      <c r="AA484" s="172"/>
      <c r="AB484" s="172"/>
      <c r="AC484" s="172"/>
      <c r="AD484" s="172"/>
      <c r="AE484" s="172"/>
      <c r="AF484" s="1296"/>
      <c r="AG484" s="172"/>
      <c r="AH484" s="1296"/>
      <c r="AI484" s="172"/>
      <c r="AJ484" s="172"/>
      <c r="AK484" s="172"/>
      <c r="AL484" s="172"/>
      <c r="AM484" s="172"/>
      <c r="AN484" s="172"/>
      <c r="AO484" s="172"/>
      <c r="AP484" s="172"/>
      <c r="AQ484" s="172"/>
      <c r="AR484" s="172"/>
      <c r="AS484" s="172"/>
      <c r="AT484" s="172"/>
      <c r="AU484" s="172"/>
      <c r="AV484" s="172"/>
      <c r="AW484" s="172"/>
      <c r="AX484" s="172"/>
      <c r="AY484" s="172"/>
      <c r="AZ484" s="172"/>
      <c r="BA484" s="172"/>
      <c r="BB484" s="172"/>
      <c r="BC484" s="172"/>
      <c r="BD484" s="172"/>
    </row>
    <row r="485" spans="2:56">
      <c r="B485" s="172"/>
      <c r="C485" s="182"/>
      <c r="D485" s="172"/>
      <c r="E485" s="172"/>
      <c r="F485" s="172"/>
      <c r="G485" s="172"/>
      <c r="H485" s="172"/>
      <c r="I485" s="172"/>
      <c r="J485" s="172"/>
      <c r="K485" s="172"/>
      <c r="L485" s="172"/>
      <c r="M485" s="172"/>
      <c r="N485" s="150"/>
      <c r="AA485" s="172"/>
      <c r="AB485" s="172"/>
      <c r="AC485" s="172"/>
      <c r="AD485" s="172"/>
      <c r="AE485" s="172"/>
      <c r="AF485" s="1296"/>
      <c r="AG485" s="172"/>
      <c r="AH485" s="1296"/>
      <c r="AI485" s="172"/>
      <c r="AJ485" s="172"/>
      <c r="AK485" s="172"/>
      <c r="AL485" s="172"/>
      <c r="AM485" s="172"/>
      <c r="AN485" s="172"/>
      <c r="AO485" s="172"/>
      <c r="AP485" s="172"/>
      <c r="AQ485" s="172"/>
      <c r="AR485" s="172"/>
      <c r="AS485" s="172"/>
      <c r="AT485" s="172"/>
      <c r="AU485" s="172"/>
      <c r="AV485" s="172"/>
      <c r="AW485" s="172"/>
      <c r="AX485" s="172"/>
      <c r="AY485" s="172"/>
      <c r="AZ485" s="172"/>
      <c r="BA485" s="172"/>
      <c r="BB485" s="172"/>
      <c r="BC485" s="172"/>
      <c r="BD485" s="172"/>
    </row>
    <row r="486" spans="2:56">
      <c r="B486" s="172"/>
      <c r="C486" s="182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50"/>
      <c r="AA486" s="172"/>
      <c r="AB486" s="172"/>
      <c r="AC486" s="172"/>
      <c r="AD486" s="172"/>
      <c r="AE486" s="172"/>
      <c r="AF486" s="1296"/>
      <c r="AG486" s="172"/>
      <c r="AH486" s="1296"/>
      <c r="AI486" s="172"/>
      <c r="AJ486" s="172"/>
      <c r="AK486" s="172"/>
      <c r="AL486" s="172"/>
      <c r="AM486" s="172"/>
      <c r="AN486" s="172"/>
      <c r="AO486" s="172"/>
      <c r="AP486" s="172"/>
      <c r="AQ486" s="172"/>
      <c r="AR486" s="172"/>
      <c r="AS486" s="172"/>
      <c r="AT486" s="172"/>
      <c r="AU486" s="172"/>
      <c r="AV486" s="172"/>
      <c r="AW486" s="172"/>
      <c r="AX486" s="172"/>
      <c r="AY486" s="172"/>
      <c r="AZ486" s="172"/>
      <c r="BA486" s="172"/>
      <c r="BB486" s="172"/>
      <c r="BC486" s="172"/>
      <c r="BD486" s="172"/>
    </row>
    <row r="487" spans="2:56">
      <c r="B487" s="172"/>
      <c r="C487" s="182"/>
      <c r="D487" s="172"/>
      <c r="E487" s="172"/>
      <c r="F487" s="172"/>
      <c r="G487" s="172"/>
      <c r="H487" s="172"/>
      <c r="I487" s="172"/>
      <c r="J487" s="172"/>
      <c r="K487" s="172"/>
      <c r="L487" s="172"/>
      <c r="M487" s="172"/>
      <c r="N487" s="150"/>
      <c r="AA487" s="172"/>
      <c r="AB487" s="172"/>
      <c r="AC487" s="172"/>
      <c r="AD487" s="172"/>
      <c r="AE487" s="172"/>
      <c r="AF487" s="1296"/>
      <c r="AG487" s="172"/>
      <c r="AH487" s="1296"/>
      <c r="AI487" s="172"/>
      <c r="AJ487" s="172"/>
      <c r="AK487" s="172"/>
      <c r="AL487" s="172"/>
      <c r="AM487" s="172"/>
      <c r="AN487" s="172"/>
      <c r="AO487" s="172"/>
      <c r="AP487" s="172"/>
      <c r="AQ487" s="172"/>
      <c r="AR487" s="172"/>
      <c r="AS487" s="172"/>
      <c r="AT487" s="172"/>
      <c r="AU487" s="172"/>
      <c r="AV487" s="172"/>
      <c r="AW487" s="172"/>
      <c r="AX487" s="172"/>
      <c r="AY487" s="172"/>
      <c r="AZ487" s="172"/>
      <c r="BA487" s="172"/>
      <c r="BB487" s="172"/>
      <c r="BC487" s="172"/>
      <c r="BD487" s="172"/>
    </row>
    <row r="488" spans="2:56">
      <c r="B488" s="172"/>
      <c r="C488" s="182"/>
      <c r="D488" s="172"/>
      <c r="E488" s="172"/>
      <c r="F488" s="172"/>
      <c r="G488" s="172"/>
      <c r="H488" s="172"/>
      <c r="I488" s="172"/>
      <c r="J488" s="172"/>
      <c r="K488" s="172"/>
      <c r="L488" s="172"/>
      <c r="M488" s="172"/>
      <c r="N488" s="150"/>
      <c r="AA488" s="172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  <c r="AL488" s="172"/>
      <c r="AM488" s="172"/>
      <c r="AN488" s="172"/>
      <c r="AO488" s="172"/>
      <c r="AP488" s="172"/>
      <c r="AQ488" s="172"/>
      <c r="AR488" s="172"/>
      <c r="AS488" s="172"/>
      <c r="AT488" s="172"/>
      <c r="AU488" s="172"/>
      <c r="AV488" s="172"/>
      <c r="AW488" s="172"/>
      <c r="AX488" s="172"/>
      <c r="AY488" s="172"/>
      <c r="AZ488" s="172"/>
      <c r="BA488" s="172"/>
      <c r="BB488" s="172"/>
      <c r="BC488" s="172"/>
      <c r="BD488" s="172"/>
    </row>
    <row r="489" spans="2:56">
      <c r="B489" s="172"/>
      <c r="C489" s="182"/>
      <c r="D489" s="172"/>
      <c r="E489" s="172"/>
      <c r="F489" s="172"/>
      <c r="G489" s="172"/>
      <c r="H489" s="172"/>
      <c r="I489" s="172"/>
      <c r="J489" s="172"/>
      <c r="K489" s="172"/>
      <c r="L489" s="172"/>
      <c r="M489" s="172"/>
      <c r="N489" s="150"/>
      <c r="AA489" s="172"/>
      <c r="AB489" s="172"/>
      <c r="AC489" s="172"/>
      <c r="AD489" s="172"/>
      <c r="AE489" s="172"/>
      <c r="AF489" s="172"/>
      <c r="AG489" s="172"/>
      <c r="AH489" s="172"/>
      <c r="AI489" s="172"/>
      <c r="AJ489" s="172"/>
      <c r="AK489" s="172"/>
      <c r="AL489" s="172"/>
      <c r="AM489" s="172"/>
      <c r="AN489" s="172"/>
      <c r="AO489" s="172"/>
      <c r="AP489" s="172"/>
      <c r="AQ489" s="172"/>
      <c r="AR489" s="172"/>
      <c r="AS489" s="172"/>
      <c r="AT489" s="172"/>
      <c r="AU489" s="172"/>
      <c r="AV489" s="172"/>
      <c r="AW489" s="172"/>
      <c r="AX489" s="172"/>
      <c r="AY489" s="172"/>
      <c r="AZ489" s="172"/>
      <c r="BA489" s="172"/>
      <c r="BB489" s="172"/>
      <c r="BC489" s="172"/>
      <c r="BD489" s="172"/>
    </row>
    <row r="490" spans="2:56">
      <c r="B490" s="172"/>
      <c r="C490" s="182"/>
      <c r="D490" s="172"/>
      <c r="E490" s="172"/>
      <c r="F490" s="172"/>
      <c r="G490" s="172"/>
      <c r="H490" s="172"/>
      <c r="I490" s="172"/>
      <c r="J490" s="172"/>
      <c r="K490" s="172"/>
      <c r="L490" s="172"/>
      <c r="M490" s="172"/>
      <c r="N490" s="150"/>
      <c r="AA490" s="172"/>
      <c r="AB490" s="172"/>
      <c r="AC490" s="172"/>
      <c r="AD490" s="172"/>
      <c r="AE490" s="172"/>
      <c r="AF490" s="172"/>
      <c r="AG490" s="172"/>
      <c r="AH490" s="172"/>
      <c r="AI490" s="172"/>
      <c r="AJ490" s="172"/>
      <c r="AK490" s="172"/>
      <c r="AL490" s="172"/>
      <c r="AM490" s="172"/>
      <c r="AN490" s="172"/>
      <c r="AO490" s="172"/>
      <c r="AP490" s="172"/>
      <c r="AQ490" s="172"/>
      <c r="AR490" s="172"/>
      <c r="AS490" s="172"/>
      <c r="AT490" s="172"/>
      <c r="AU490" s="172"/>
      <c r="AV490" s="172"/>
      <c r="AW490" s="172"/>
      <c r="AX490" s="172"/>
      <c r="AY490" s="172"/>
      <c r="AZ490" s="172"/>
      <c r="BA490" s="172"/>
      <c r="BB490" s="172"/>
      <c r="BC490" s="172"/>
      <c r="BD490" s="172"/>
    </row>
    <row r="491" spans="2:56">
      <c r="B491" s="172"/>
      <c r="C491" s="182"/>
      <c r="D491" s="172"/>
      <c r="E491" s="172"/>
      <c r="F491" s="172"/>
      <c r="G491" s="172"/>
      <c r="H491" s="172"/>
      <c r="I491" s="172"/>
      <c r="J491" s="172"/>
      <c r="K491" s="172"/>
      <c r="L491" s="172"/>
      <c r="M491" s="172"/>
      <c r="N491" s="150"/>
      <c r="AA491" s="172"/>
      <c r="AB491" s="172"/>
      <c r="AC491" s="172"/>
      <c r="AD491" s="172"/>
      <c r="AE491" s="172"/>
      <c r="AF491" s="172"/>
      <c r="AG491" s="172"/>
      <c r="AH491" s="172"/>
      <c r="AI491" s="172"/>
      <c r="AJ491" s="172"/>
      <c r="AK491" s="172"/>
      <c r="AL491" s="172"/>
      <c r="AM491" s="172"/>
      <c r="AN491" s="172"/>
      <c r="AO491" s="172"/>
      <c r="AP491" s="172"/>
      <c r="AQ491" s="172"/>
      <c r="AR491" s="172"/>
      <c r="AS491" s="172"/>
      <c r="AT491" s="172"/>
      <c r="AU491" s="172"/>
      <c r="AV491" s="172"/>
      <c r="AW491" s="172"/>
      <c r="AX491" s="172"/>
      <c r="AY491" s="172"/>
      <c r="AZ491" s="172"/>
      <c r="BA491" s="172"/>
      <c r="BB491" s="172"/>
      <c r="BC491" s="172"/>
      <c r="BD491" s="172"/>
    </row>
    <row r="492" spans="2:56">
      <c r="B492" s="172"/>
      <c r="C492" s="182"/>
      <c r="D492" s="172"/>
      <c r="E492" s="172"/>
      <c r="F492" s="172"/>
      <c r="G492" s="172"/>
      <c r="H492" s="172"/>
      <c r="I492" s="172"/>
      <c r="J492" s="172"/>
      <c r="K492" s="172"/>
      <c r="L492" s="172"/>
      <c r="M492" s="172"/>
      <c r="N492" s="150"/>
      <c r="AA492" s="172"/>
      <c r="AB492" s="172"/>
      <c r="AC492" s="172"/>
      <c r="AD492" s="172"/>
      <c r="AE492" s="172"/>
      <c r="AF492" s="172"/>
      <c r="AG492" s="172"/>
      <c r="AH492" s="172"/>
      <c r="AI492" s="172"/>
      <c r="AJ492" s="172"/>
      <c r="AK492" s="172"/>
      <c r="AL492" s="172"/>
      <c r="AM492" s="172"/>
      <c r="AN492" s="172"/>
      <c r="AO492" s="172"/>
      <c r="AP492" s="172"/>
      <c r="AQ492" s="172"/>
      <c r="AR492" s="172"/>
      <c r="AS492" s="172"/>
      <c r="AT492" s="172"/>
      <c r="AU492" s="172"/>
      <c r="AV492" s="172"/>
      <c r="AW492" s="172"/>
      <c r="AX492" s="172"/>
      <c r="AY492" s="172"/>
      <c r="AZ492" s="172"/>
      <c r="BA492" s="172"/>
      <c r="BB492" s="172"/>
      <c r="BC492" s="172"/>
      <c r="BD492" s="172"/>
    </row>
    <row r="493" spans="2:56">
      <c r="B493" s="172"/>
      <c r="C493" s="182"/>
      <c r="D493" s="172"/>
      <c r="E493" s="172"/>
      <c r="F493" s="172"/>
      <c r="G493" s="172"/>
      <c r="H493" s="172"/>
      <c r="I493" s="172"/>
      <c r="J493" s="172"/>
      <c r="K493" s="172"/>
      <c r="L493" s="172"/>
      <c r="M493" s="172"/>
      <c r="N493" s="150"/>
      <c r="AA493" s="172"/>
      <c r="AB493" s="172"/>
      <c r="AC493" s="172"/>
      <c r="AD493" s="172"/>
      <c r="AE493" s="172"/>
      <c r="AF493" s="172"/>
      <c r="AG493" s="172"/>
      <c r="AH493" s="172"/>
      <c r="AI493" s="172"/>
      <c r="AJ493" s="172"/>
      <c r="AK493" s="172"/>
      <c r="AL493" s="172"/>
      <c r="AM493" s="172"/>
      <c r="AN493" s="172"/>
      <c r="AO493" s="172"/>
      <c r="AP493" s="172"/>
      <c r="AQ493" s="172"/>
      <c r="AR493" s="172"/>
      <c r="AS493" s="172"/>
      <c r="AT493" s="172"/>
      <c r="AU493" s="172"/>
      <c r="AV493" s="172"/>
      <c r="AW493" s="172"/>
      <c r="AX493" s="172"/>
      <c r="AY493" s="172"/>
      <c r="AZ493" s="172"/>
      <c r="BA493" s="172"/>
      <c r="BB493" s="172"/>
      <c r="BC493" s="172"/>
      <c r="BD493" s="172"/>
    </row>
    <row r="494" spans="2:56">
      <c r="B494" s="172"/>
      <c r="C494" s="182"/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50"/>
      <c r="AA494" s="172"/>
      <c r="AB494" s="172"/>
      <c r="AC494" s="172"/>
      <c r="AD494" s="172"/>
      <c r="AE494" s="172"/>
      <c r="AF494" s="172"/>
      <c r="AG494" s="172"/>
      <c r="AH494" s="172"/>
      <c r="AI494" s="172"/>
      <c r="AJ494" s="172"/>
      <c r="AK494" s="172"/>
      <c r="AL494" s="172"/>
      <c r="AM494" s="172"/>
      <c r="AN494" s="172"/>
      <c r="AO494" s="172"/>
      <c r="AP494" s="172"/>
      <c r="AQ494" s="172"/>
      <c r="AR494" s="172"/>
      <c r="AS494" s="172"/>
      <c r="AT494" s="172"/>
      <c r="AU494" s="172"/>
      <c r="AV494" s="172"/>
      <c r="AW494" s="172"/>
      <c r="AX494" s="172"/>
      <c r="AY494" s="172"/>
      <c r="AZ494" s="172"/>
      <c r="BA494" s="172"/>
      <c r="BB494" s="172"/>
      <c r="BC494" s="172"/>
      <c r="BD494" s="172"/>
    </row>
    <row r="495" spans="2:56">
      <c r="N495" s="150"/>
      <c r="AA495" s="172"/>
      <c r="AB495" s="172"/>
      <c r="AC495" s="172"/>
      <c r="AD495" s="172"/>
      <c r="AE495" s="172"/>
      <c r="AF495" s="172"/>
      <c r="AG495" s="172"/>
      <c r="AH495" s="172"/>
      <c r="AI495" s="172"/>
      <c r="AJ495" s="172"/>
      <c r="AK495" s="172"/>
      <c r="AL495" s="172"/>
      <c r="AM495" s="172"/>
      <c r="AN495" s="172"/>
      <c r="AO495" s="172"/>
      <c r="AP495" s="172"/>
      <c r="AQ495" s="172"/>
      <c r="AR495" s="172"/>
      <c r="AS495" s="172"/>
      <c r="AT495" s="172"/>
      <c r="AU495" s="172"/>
      <c r="AV495" s="172"/>
      <c r="AW495" s="172"/>
      <c r="AX495" s="172"/>
      <c r="AY495" s="172"/>
      <c r="AZ495" s="172"/>
      <c r="BA495" s="172"/>
      <c r="BB495" s="172"/>
      <c r="BC495" s="172"/>
      <c r="BD495" s="172"/>
    </row>
    <row r="496" spans="2:56">
      <c r="N496" s="150"/>
      <c r="AA496" s="172"/>
      <c r="AB496" s="172"/>
      <c r="AC496" s="172"/>
      <c r="AD496" s="172"/>
      <c r="AE496" s="172"/>
      <c r="AF496" s="172"/>
      <c r="AG496" s="172"/>
      <c r="AH496" s="172"/>
      <c r="AI496" s="172"/>
      <c r="AJ496" s="172"/>
      <c r="AK496" s="172"/>
      <c r="AL496" s="172"/>
      <c r="AM496" s="172"/>
      <c r="AN496" s="172"/>
      <c r="AO496" s="172"/>
      <c r="AP496" s="172"/>
      <c r="AQ496" s="172"/>
      <c r="AR496" s="172"/>
      <c r="AS496" s="172"/>
      <c r="AT496" s="172"/>
      <c r="AU496" s="172"/>
      <c r="AV496" s="172"/>
      <c r="AW496" s="172"/>
      <c r="AX496" s="172"/>
      <c r="AY496" s="172"/>
      <c r="AZ496" s="172"/>
      <c r="BA496" s="172"/>
      <c r="BB496" s="172"/>
      <c r="BC496" s="172"/>
      <c r="BD496" s="172"/>
    </row>
    <row r="497" spans="14:56">
      <c r="N497" s="150"/>
      <c r="AA497" s="172"/>
      <c r="AB497" s="172"/>
      <c r="AC497" s="172"/>
      <c r="AD497" s="172"/>
      <c r="AE497" s="172"/>
      <c r="AF497" s="172"/>
      <c r="AG497" s="172"/>
      <c r="AH497" s="172"/>
      <c r="AI497" s="172"/>
      <c r="AJ497" s="172"/>
      <c r="AK497" s="172"/>
      <c r="AL497" s="172"/>
      <c r="AM497" s="172"/>
      <c r="AN497" s="172"/>
      <c r="AO497" s="172"/>
      <c r="AP497" s="172"/>
      <c r="AQ497" s="172"/>
      <c r="AR497" s="172"/>
      <c r="AS497" s="172"/>
      <c r="AT497" s="172"/>
      <c r="AU497" s="172"/>
      <c r="AV497" s="172"/>
      <c r="AW497" s="172"/>
      <c r="AX497" s="172"/>
      <c r="AY497" s="172"/>
      <c r="AZ497" s="172"/>
      <c r="BA497" s="172"/>
      <c r="BB497" s="172"/>
      <c r="BC497" s="172"/>
      <c r="BD497" s="172"/>
    </row>
    <row r="498" spans="14:56">
      <c r="N498" s="150"/>
      <c r="AA498" s="172"/>
      <c r="AB498" s="172"/>
      <c r="AC498" s="172"/>
      <c r="AD498" s="172"/>
      <c r="AE498" s="172"/>
      <c r="AF498" s="172"/>
      <c r="AG498" s="172"/>
      <c r="AH498" s="172"/>
      <c r="AI498" s="172"/>
      <c r="AJ498" s="172"/>
      <c r="AK498" s="172"/>
      <c r="AL498" s="172"/>
      <c r="AM498" s="172"/>
      <c r="AN498" s="172"/>
      <c r="AO498" s="172"/>
      <c r="AP498" s="172"/>
      <c r="AQ498" s="172"/>
      <c r="AR498" s="172"/>
      <c r="AS498" s="172"/>
      <c r="AT498" s="172"/>
      <c r="AU498" s="172"/>
      <c r="AV498" s="172"/>
      <c r="AW498" s="172"/>
      <c r="AX498" s="172"/>
      <c r="AY498" s="172"/>
      <c r="AZ498" s="172"/>
      <c r="BA498" s="172"/>
      <c r="BB498" s="172"/>
      <c r="BC498" s="172"/>
      <c r="BD498" s="172"/>
    </row>
    <row r="499" spans="14:56">
      <c r="N499" s="150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  <c r="AL499" s="172"/>
      <c r="AM499" s="172"/>
      <c r="AN499" s="172"/>
      <c r="AO499" s="172"/>
      <c r="AP499" s="172"/>
      <c r="AQ499" s="172"/>
      <c r="AR499" s="172"/>
      <c r="AS499" s="172"/>
      <c r="AT499" s="172"/>
      <c r="AU499" s="172"/>
      <c r="AV499" s="172"/>
      <c r="AW499" s="172"/>
      <c r="AX499" s="172"/>
      <c r="AY499" s="172"/>
      <c r="AZ499" s="172"/>
      <c r="BA499" s="172"/>
      <c r="BB499" s="172"/>
      <c r="BC499" s="172"/>
      <c r="BD499" s="172"/>
    </row>
    <row r="500" spans="14:56">
      <c r="N500" s="150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72"/>
      <c r="AT500" s="172"/>
      <c r="AU500" s="172"/>
      <c r="AV500" s="172"/>
      <c r="AW500" s="172"/>
      <c r="AX500" s="172"/>
      <c r="AY500" s="172"/>
      <c r="AZ500" s="172"/>
      <c r="BA500" s="172"/>
      <c r="BB500" s="172"/>
      <c r="BC500" s="172"/>
      <c r="BD500" s="172"/>
    </row>
    <row r="501" spans="14:56">
      <c r="N501" s="150"/>
      <c r="AA501" s="172"/>
      <c r="AB501" s="172"/>
      <c r="AC501" s="172"/>
      <c r="AD501" s="172"/>
      <c r="AE501" s="172"/>
      <c r="AF501" s="172"/>
      <c r="AG501" s="172"/>
      <c r="AH501" s="172"/>
      <c r="AI501" s="172"/>
      <c r="AJ501" s="172"/>
      <c r="AK501" s="172"/>
      <c r="AL501" s="172"/>
      <c r="AM501" s="172"/>
      <c r="AN501" s="172"/>
      <c r="AO501" s="172"/>
      <c r="AP501" s="172"/>
      <c r="AQ501" s="172"/>
      <c r="AR501" s="172"/>
      <c r="AS501" s="172"/>
      <c r="AT501" s="172"/>
      <c r="AU501" s="172"/>
      <c r="AV501" s="172"/>
      <c r="AW501" s="172"/>
      <c r="AX501" s="172"/>
      <c r="AY501" s="172"/>
      <c r="AZ501" s="172"/>
      <c r="BA501" s="172"/>
      <c r="BB501" s="172"/>
      <c r="BC501" s="172"/>
      <c r="BD501" s="172"/>
    </row>
    <row r="502" spans="14:56">
      <c r="N502" s="150"/>
      <c r="AA502" s="172"/>
      <c r="AB502" s="172"/>
      <c r="AC502" s="172"/>
      <c r="AD502" s="172"/>
      <c r="AE502" s="172"/>
      <c r="AF502" s="172"/>
      <c r="AG502" s="172"/>
      <c r="AH502" s="172"/>
      <c r="AI502" s="172"/>
      <c r="AJ502" s="172"/>
      <c r="AK502" s="172"/>
      <c r="AL502" s="172"/>
      <c r="AM502" s="172"/>
      <c r="AN502" s="172"/>
      <c r="AO502" s="172"/>
      <c r="AP502" s="172"/>
      <c r="AQ502" s="172"/>
      <c r="AR502" s="172"/>
      <c r="AS502" s="172"/>
      <c r="AT502" s="172"/>
      <c r="AU502" s="172"/>
      <c r="AV502" s="172"/>
      <c r="AW502" s="172"/>
      <c r="AX502" s="172"/>
      <c r="AY502" s="172"/>
      <c r="AZ502" s="172"/>
      <c r="BA502" s="172"/>
      <c r="BB502" s="172"/>
      <c r="BC502" s="172"/>
      <c r="BD502" s="172"/>
    </row>
    <row r="503" spans="14:56">
      <c r="N503" s="150"/>
      <c r="AA503" s="172"/>
      <c r="AB503" s="172"/>
      <c r="AC503" s="172"/>
      <c r="AD503" s="172"/>
      <c r="AE503" s="172"/>
      <c r="AF503" s="172"/>
      <c r="AG503" s="172"/>
      <c r="AH503" s="172"/>
      <c r="AI503" s="172"/>
      <c r="AJ503" s="172"/>
      <c r="AK503" s="172"/>
      <c r="AL503" s="172"/>
      <c r="AM503" s="172"/>
      <c r="AN503" s="172"/>
      <c r="AO503" s="172"/>
      <c r="AP503" s="172"/>
      <c r="AQ503" s="172"/>
      <c r="AR503" s="172"/>
      <c r="AS503" s="172"/>
      <c r="AT503" s="172"/>
      <c r="AU503" s="172"/>
      <c r="AV503" s="172"/>
      <c r="AW503" s="172"/>
      <c r="AX503" s="172"/>
      <c r="AY503" s="172"/>
      <c r="AZ503" s="172"/>
      <c r="BA503" s="172"/>
      <c r="BB503" s="172"/>
      <c r="BC503" s="172"/>
      <c r="BD503" s="172"/>
    </row>
    <row r="504" spans="14:56">
      <c r="N504" s="150"/>
      <c r="AA504" s="172"/>
      <c r="AB504" s="172"/>
      <c r="AC504" s="172"/>
      <c r="AD504" s="172"/>
      <c r="AE504" s="172"/>
      <c r="AF504" s="172"/>
      <c r="AG504" s="172"/>
      <c r="AH504" s="172"/>
      <c r="AI504" s="172"/>
      <c r="AJ504" s="172"/>
      <c r="AK504" s="172"/>
      <c r="AL504" s="172"/>
      <c r="AM504" s="172"/>
      <c r="AN504" s="172"/>
      <c r="AO504" s="172"/>
      <c r="AP504" s="172"/>
      <c r="AQ504" s="172"/>
      <c r="AR504" s="172"/>
      <c r="AS504" s="172"/>
      <c r="AT504" s="172"/>
      <c r="AU504" s="172"/>
      <c r="AV504" s="172"/>
      <c r="AW504" s="172"/>
      <c r="AX504" s="172"/>
      <c r="AY504" s="172"/>
      <c r="AZ504" s="172"/>
      <c r="BA504" s="172"/>
      <c r="BB504" s="172"/>
      <c r="BC504" s="172"/>
      <c r="BD504" s="172"/>
    </row>
    <row r="505" spans="14:56">
      <c r="N505" s="150"/>
      <c r="AA505" s="172"/>
      <c r="AB505" s="172"/>
      <c r="AC505" s="172"/>
      <c r="AD505" s="172"/>
      <c r="AE505" s="172"/>
      <c r="AF505" s="172"/>
      <c r="AG505" s="172"/>
      <c r="AH505" s="172"/>
      <c r="AI505" s="172"/>
      <c r="AJ505" s="172"/>
      <c r="AK505" s="172"/>
      <c r="AL505" s="172"/>
      <c r="AM505" s="172"/>
      <c r="AN505" s="172"/>
      <c r="AO505" s="172"/>
      <c r="AP505" s="172"/>
      <c r="AQ505" s="172"/>
      <c r="AR505" s="172"/>
      <c r="AS505" s="172"/>
      <c r="AT505" s="172"/>
      <c r="AU505" s="172"/>
      <c r="AV505" s="172"/>
      <c r="AW505" s="172"/>
      <c r="AX505" s="172"/>
      <c r="AY505" s="172"/>
      <c r="AZ505" s="172"/>
      <c r="BA505" s="172"/>
      <c r="BB505" s="172"/>
      <c r="BC505" s="172"/>
      <c r="BD505" s="172"/>
    </row>
    <row r="506" spans="14:56">
      <c r="N506" s="150"/>
      <c r="AA506" s="172"/>
      <c r="AB506" s="172"/>
      <c r="AC506" s="172"/>
      <c r="AD506" s="172"/>
      <c r="AE506" s="172"/>
      <c r="AF506" s="172"/>
      <c r="AG506" s="172"/>
      <c r="AH506" s="172"/>
      <c r="AI506" s="172"/>
      <c r="AJ506" s="172"/>
      <c r="AK506" s="172"/>
      <c r="AL506" s="172"/>
      <c r="AM506" s="172"/>
      <c r="AN506" s="172"/>
      <c r="AO506" s="172"/>
      <c r="AP506" s="172"/>
      <c r="AQ506" s="172"/>
      <c r="AR506" s="172"/>
      <c r="AS506" s="172"/>
      <c r="AT506" s="172"/>
      <c r="AU506" s="172"/>
      <c r="AV506" s="172"/>
      <c r="AW506" s="172"/>
      <c r="AX506" s="172"/>
      <c r="AY506" s="172"/>
      <c r="AZ506" s="172"/>
      <c r="BA506" s="172"/>
      <c r="BB506" s="172"/>
      <c r="BC506" s="172"/>
      <c r="BD506" s="172"/>
    </row>
    <row r="507" spans="14:56">
      <c r="N507" s="150"/>
      <c r="AA507" s="172"/>
      <c r="AB507" s="172"/>
      <c r="AC507" s="172"/>
      <c r="AD507" s="172"/>
      <c r="AE507" s="172"/>
      <c r="AF507" s="172"/>
      <c r="AG507" s="172"/>
      <c r="AH507" s="172"/>
      <c r="AI507" s="172"/>
      <c r="AJ507" s="172"/>
      <c r="AK507" s="172"/>
      <c r="AL507" s="172"/>
      <c r="AM507" s="172"/>
      <c r="AN507" s="172"/>
      <c r="AO507" s="172"/>
      <c r="AP507" s="172"/>
      <c r="AQ507" s="172"/>
      <c r="AR507" s="172"/>
      <c r="AS507" s="172"/>
      <c r="AT507" s="172"/>
      <c r="AU507" s="172"/>
      <c r="AV507" s="172"/>
      <c r="AW507" s="172"/>
      <c r="AX507" s="172"/>
      <c r="AY507" s="172"/>
      <c r="AZ507" s="172"/>
      <c r="BA507" s="172"/>
      <c r="BB507" s="172"/>
      <c r="BC507" s="172"/>
      <c r="BD507" s="172"/>
    </row>
    <row r="508" spans="14:56">
      <c r="N508" s="150"/>
      <c r="AA508" s="172"/>
      <c r="AB508" s="172"/>
      <c r="AC508" s="172"/>
      <c r="AD508" s="172"/>
      <c r="AE508" s="172"/>
      <c r="AF508" s="172"/>
      <c r="AG508" s="172"/>
      <c r="AH508" s="172"/>
      <c r="AI508" s="172"/>
      <c r="AJ508" s="172"/>
      <c r="AK508" s="172"/>
      <c r="AL508" s="172"/>
      <c r="AM508" s="172"/>
      <c r="AN508" s="172"/>
      <c r="AO508" s="172"/>
      <c r="AP508" s="172"/>
      <c r="AQ508" s="172"/>
      <c r="AR508" s="172"/>
      <c r="AS508" s="172"/>
      <c r="AT508" s="172"/>
      <c r="AU508" s="172"/>
      <c r="AV508" s="172"/>
      <c r="AW508" s="172"/>
      <c r="AX508" s="172"/>
      <c r="AY508" s="172"/>
      <c r="AZ508" s="172"/>
      <c r="BA508" s="172"/>
      <c r="BB508" s="172"/>
      <c r="BC508" s="172"/>
      <c r="BD508" s="172"/>
    </row>
    <row r="509" spans="14:56">
      <c r="N509" s="150"/>
      <c r="AA509" s="172"/>
      <c r="AB509" s="172"/>
      <c r="AC509" s="172"/>
      <c r="AD509" s="172"/>
      <c r="AE509" s="172"/>
      <c r="AF509" s="172"/>
      <c r="AG509" s="172"/>
      <c r="AH509" s="172"/>
      <c r="AI509" s="172"/>
      <c r="AJ509" s="172"/>
      <c r="AK509" s="172"/>
      <c r="AL509" s="172"/>
      <c r="AM509" s="172"/>
      <c r="AN509" s="172"/>
      <c r="AO509" s="172"/>
      <c r="AP509" s="172"/>
      <c r="AQ509" s="172"/>
      <c r="AR509" s="172"/>
      <c r="AS509" s="172"/>
      <c r="AT509" s="172"/>
      <c r="AU509" s="172"/>
      <c r="AV509" s="172"/>
      <c r="AW509" s="172"/>
      <c r="AX509" s="172"/>
      <c r="AY509" s="172"/>
      <c r="AZ509" s="172"/>
      <c r="BA509" s="172"/>
      <c r="BB509" s="172"/>
      <c r="BC509" s="172"/>
      <c r="BD509" s="172"/>
    </row>
    <row r="510" spans="14:56">
      <c r="N510" s="150"/>
      <c r="AA510" s="172"/>
      <c r="AB510" s="172"/>
      <c r="AC510" s="172"/>
      <c r="AD510" s="172"/>
      <c r="AE510" s="172"/>
      <c r="AF510" s="172"/>
      <c r="AG510" s="172"/>
      <c r="AH510" s="172"/>
      <c r="AI510" s="172"/>
      <c r="AJ510" s="172"/>
      <c r="AK510" s="172"/>
      <c r="AL510" s="172"/>
      <c r="AM510" s="172"/>
      <c r="AN510" s="172"/>
      <c r="AO510" s="172"/>
      <c r="AP510" s="172"/>
      <c r="AQ510" s="172"/>
      <c r="AR510" s="172"/>
      <c r="AS510" s="172"/>
      <c r="AT510" s="172"/>
      <c r="AU510" s="172"/>
      <c r="AV510" s="172"/>
      <c r="AW510" s="172"/>
      <c r="AX510" s="172"/>
      <c r="AY510" s="172"/>
      <c r="AZ510" s="172"/>
      <c r="BA510" s="172"/>
      <c r="BB510" s="172"/>
      <c r="BC510" s="172"/>
      <c r="BD510" s="172"/>
    </row>
    <row r="511" spans="14:56">
      <c r="N511" s="150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2"/>
      <c r="AT511" s="172"/>
      <c r="AU511" s="172"/>
      <c r="AV511" s="172"/>
      <c r="AW511" s="172"/>
      <c r="AX511" s="172"/>
      <c r="AY511" s="172"/>
      <c r="AZ511" s="172"/>
      <c r="BA511" s="172"/>
      <c r="BB511" s="172"/>
      <c r="BC511" s="172"/>
      <c r="BD511" s="172"/>
    </row>
    <row r="512" spans="14:56">
      <c r="N512" s="150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2"/>
      <c r="AT512" s="172"/>
      <c r="AU512" s="172"/>
      <c r="AV512" s="172"/>
      <c r="AW512" s="172"/>
      <c r="AX512" s="172"/>
      <c r="AY512" s="172"/>
      <c r="AZ512" s="172"/>
      <c r="BA512" s="172"/>
      <c r="BB512" s="172"/>
      <c r="BC512" s="172"/>
      <c r="BD512" s="172"/>
    </row>
    <row r="513" spans="14:56">
      <c r="N513" s="150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2"/>
      <c r="AT513" s="172"/>
      <c r="AU513" s="172"/>
      <c r="AV513" s="172"/>
      <c r="AW513" s="172"/>
      <c r="AX513" s="172"/>
      <c r="AY513" s="172"/>
      <c r="AZ513" s="172"/>
      <c r="BA513" s="172"/>
      <c r="BB513" s="172"/>
      <c r="BC513" s="172"/>
      <c r="BD513" s="172"/>
    </row>
    <row r="514" spans="14:56">
      <c r="N514" s="150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2"/>
      <c r="AT514" s="172"/>
      <c r="AU514" s="172"/>
      <c r="AV514" s="172"/>
      <c r="AW514" s="172"/>
      <c r="AX514" s="172"/>
      <c r="AY514" s="172"/>
      <c r="AZ514" s="172"/>
      <c r="BA514" s="172"/>
      <c r="BB514" s="172"/>
      <c r="BC514" s="172"/>
      <c r="BD514" s="172"/>
    </row>
    <row r="515" spans="14:56">
      <c r="N515" s="150"/>
      <c r="AA515" s="172"/>
      <c r="AB515" s="172"/>
      <c r="AC515" s="172"/>
      <c r="AD515" s="172"/>
      <c r="AE515" s="172"/>
      <c r="AF515" s="1296"/>
      <c r="AG515" s="172"/>
      <c r="AH515" s="1296"/>
      <c r="AI515" s="172"/>
      <c r="AJ515" s="172"/>
      <c r="AK515" s="172"/>
      <c r="AL515" s="172"/>
      <c r="AM515" s="172"/>
      <c r="AN515" s="172"/>
      <c r="AO515" s="172"/>
      <c r="AP515" s="172"/>
      <c r="AQ515" s="172"/>
      <c r="AR515" s="172"/>
      <c r="AS515" s="172"/>
      <c r="AT515" s="172"/>
      <c r="AU515" s="172"/>
      <c r="AV515" s="172"/>
      <c r="AW515" s="172"/>
      <c r="AX515" s="172"/>
      <c r="AY515" s="172"/>
      <c r="AZ515" s="172"/>
      <c r="BA515" s="172"/>
      <c r="BB515" s="172"/>
      <c r="BC515" s="172"/>
      <c r="BD515" s="172"/>
    </row>
    <row r="516" spans="14:56">
      <c r="N516" s="150"/>
      <c r="AA516" s="172"/>
      <c r="AB516" s="172"/>
      <c r="AC516" s="172"/>
      <c r="AD516" s="172"/>
      <c r="AE516" s="172"/>
      <c r="AF516" s="1296"/>
      <c r="AG516" s="172"/>
      <c r="AH516" s="1296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172"/>
      <c r="AT516" s="172"/>
      <c r="AU516" s="172"/>
      <c r="AV516" s="172"/>
      <c r="AW516" s="172"/>
      <c r="AX516" s="172"/>
      <c r="AY516" s="172"/>
      <c r="AZ516" s="172"/>
      <c r="BA516" s="172"/>
      <c r="BB516" s="172"/>
      <c r="BC516" s="172"/>
      <c r="BD516" s="172"/>
    </row>
    <row r="517" spans="14:56">
      <c r="N517" s="150"/>
      <c r="AA517" s="172"/>
      <c r="AB517" s="172"/>
      <c r="AC517" s="172"/>
      <c r="AD517" s="172"/>
      <c r="AE517" s="172"/>
      <c r="AF517" s="1296"/>
      <c r="AG517" s="172"/>
      <c r="AH517" s="1296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172"/>
      <c r="AT517" s="172"/>
      <c r="AU517" s="172"/>
      <c r="AV517" s="172"/>
      <c r="AW517" s="172"/>
      <c r="AX517" s="172"/>
      <c r="AY517" s="172"/>
      <c r="AZ517" s="172"/>
      <c r="BA517" s="172"/>
      <c r="BB517" s="172"/>
      <c r="BC517" s="172"/>
      <c r="BD517" s="172"/>
    </row>
    <row r="518" spans="14:56">
      <c r="N518" s="150"/>
      <c r="AA518" s="172"/>
      <c r="AB518" s="172"/>
      <c r="AC518" s="172"/>
      <c r="AD518" s="172"/>
      <c r="AE518" s="172"/>
      <c r="AF518" s="1296"/>
      <c r="AG518" s="172"/>
      <c r="AH518" s="1296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72"/>
      <c r="AT518" s="172"/>
      <c r="AU518" s="172"/>
      <c r="AV518" s="172"/>
      <c r="AW518" s="172"/>
      <c r="AX518" s="172"/>
      <c r="AY518" s="172"/>
      <c r="AZ518" s="172"/>
      <c r="BA518" s="172"/>
      <c r="BB518" s="172"/>
      <c r="BC518" s="172"/>
      <c r="BD518" s="172"/>
    </row>
    <row r="519" spans="14:56">
      <c r="AA519" s="172"/>
      <c r="AB519" s="172"/>
      <c r="AC519" s="172"/>
      <c r="AD519" s="172"/>
      <c r="AE519" s="172"/>
      <c r="AF519" s="1296"/>
      <c r="AG519" s="172"/>
      <c r="AH519" s="172"/>
      <c r="AI519" s="172"/>
      <c r="AJ519" s="172"/>
      <c r="AK519" s="172"/>
      <c r="AL519" s="172"/>
      <c r="AM519" s="172"/>
      <c r="AN519" s="172"/>
      <c r="AO519" s="172"/>
      <c r="AP519" s="172"/>
      <c r="AQ519" s="172"/>
      <c r="AR519" s="172"/>
      <c r="AS519" s="172"/>
      <c r="AT519" s="172"/>
      <c r="AU519" s="172"/>
      <c r="AV519" s="172"/>
      <c r="AW519" s="172"/>
      <c r="AX519" s="172"/>
      <c r="AY519" s="172"/>
      <c r="AZ519" s="172"/>
      <c r="BA519" s="172"/>
      <c r="BB519" s="172"/>
      <c r="BC519" s="172"/>
      <c r="BD519" s="172"/>
    </row>
    <row r="520" spans="14:56">
      <c r="AA520" s="172"/>
      <c r="AB520" s="172"/>
      <c r="AC520" s="172"/>
      <c r="AD520" s="172"/>
      <c r="AE520" s="172"/>
      <c r="AF520" s="1296"/>
      <c r="AG520" s="172"/>
      <c r="AH520" s="172"/>
      <c r="AI520" s="172"/>
      <c r="AJ520" s="172"/>
      <c r="AK520" s="172"/>
      <c r="AL520" s="172"/>
      <c r="AM520" s="172"/>
      <c r="AN520" s="172"/>
      <c r="AO520" s="172"/>
      <c r="AP520" s="172"/>
      <c r="AQ520" s="172"/>
      <c r="AR520" s="172"/>
      <c r="AS520" s="172"/>
      <c r="AT520" s="172"/>
      <c r="AU520" s="172"/>
      <c r="AV520" s="172"/>
      <c r="AW520" s="172"/>
      <c r="AX520" s="172"/>
      <c r="AY520" s="172"/>
      <c r="AZ520" s="172"/>
      <c r="BA520" s="172"/>
      <c r="BB520" s="172"/>
      <c r="BC520" s="172"/>
      <c r="BD520" s="172"/>
    </row>
    <row r="521" spans="14:56">
      <c r="AF521" s="1303"/>
    </row>
    <row r="522" spans="14:56">
      <c r="AF522" s="1303"/>
    </row>
    <row r="523" spans="14:56">
      <c r="AF523" s="1303"/>
    </row>
    <row r="524" spans="14:56">
      <c r="AF524" s="1303"/>
    </row>
    <row r="525" spans="14:56">
      <c r="AF525" s="1303"/>
    </row>
    <row r="526" spans="14:56">
      <c r="AF526" s="1303"/>
    </row>
  </sheetData>
  <phoneticPr fontId="54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6"/>
  <sheetViews>
    <sheetView workbookViewId="0">
      <pane xSplit="1" topLeftCell="B1" activePane="topRight" state="frozen"/>
      <selection pane="topRight" activeCell="U37" sqref="U37"/>
    </sheetView>
  </sheetViews>
  <sheetFormatPr defaultRowHeight="15"/>
  <cols>
    <col min="1" max="1" width="0.85546875" customWidth="1"/>
    <col min="2" max="2" width="4.28515625" customWidth="1"/>
    <col min="3" max="3" width="27.85546875" customWidth="1"/>
    <col min="4" max="4" width="8.140625" customWidth="1"/>
    <col min="5" max="5" width="7.28515625" customWidth="1"/>
    <col min="6" max="6" width="6.85546875" customWidth="1"/>
    <col min="7" max="7" width="8.28515625" customWidth="1"/>
    <col min="8" max="8" width="7.140625" customWidth="1"/>
    <col min="9" max="9" width="6.85546875" customWidth="1"/>
    <col min="10" max="10" width="7.28515625" customWidth="1"/>
    <col min="11" max="11" width="7.5703125" customWidth="1"/>
    <col min="12" max="12" width="7.42578125" customWidth="1"/>
    <col min="13" max="13" width="7" customWidth="1"/>
    <col min="14" max="14" width="7.7109375" customWidth="1"/>
    <col min="15" max="15" width="7.42578125" customWidth="1"/>
    <col min="16" max="16" width="6.85546875" customWidth="1"/>
    <col min="17" max="17" width="8.140625" customWidth="1"/>
    <col min="18" max="18" width="7.5703125" customWidth="1"/>
    <col min="19" max="19" width="9" customWidth="1"/>
    <col min="20" max="20" width="8.140625" customWidth="1"/>
    <col min="21" max="21" width="7" customWidth="1"/>
    <col min="23" max="23" width="7.7109375" customWidth="1"/>
    <col min="24" max="24" width="7.42578125" customWidth="1"/>
    <col min="25" max="25" width="8.140625" customWidth="1"/>
    <col min="26" max="26" width="16.28515625" customWidth="1"/>
    <col min="27" max="28" width="6.7109375" customWidth="1"/>
    <col min="29" max="29" width="8.28515625" customWidth="1"/>
    <col min="30" max="30" width="10.7109375" customWidth="1"/>
  </cols>
  <sheetData>
    <row r="1" spans="2:30" ht="10.5" customHeight="1"/>
    <row r="2" spans="2:30" ht="15.75" thickBot="1">
      <c r="B2" s="1442" t="s">
        <v>518</v>
      </c>
      <c r="D2" s="160" t="s">
        <v>30</v>
      </c>
      <c r="J2" t="s">
        <v>404</v>
      </c>
      <c r="Q2" s="38"/>
      <c r="R2" s="38"/>
      <c r="S2" s="172"/>
      <c r="T2" s="343"/>
      <c r="U2" s="172"/>
      <c r="V2" s="172"/>
      <c r="W2" s="172"/>
      <c r="X2" s="172"/>
      <c r="Y2" s="172"/>
      <c r="Z2" s="172"/>
      <c r="AA2" s="172"/>
      <c r="AB2" s="172"/>
      <c r="AC2" s="172"/>
      <c r="AD2" s="172"/>
    </row>
    <row r="3" spans="2:30">
      <c r="B3" s="102"/>
      <c r="C3" s="930"/>
      <c r="D3" s="36" t="s">
        <v>31</v>
      </c>
      <c r="E3" s="908" t="s">
        <v>184</v>
      </c>
      <c r="F3" s="80"/>
      <c r="G3" s="80"/>
      <c r="H3" s="80"/>
      <c r="I3" s="80"/>
      <c r="J3" s="80"/>
      <c r="K3" s="80"/>
      <c r="L3" s="80"/>
      <c r="M3" s="60"/>
      <c r="N3" s="60"/>
      <c r="O3" s="81"/>
      <c r="P3" s="81"/>
      <c r="Q3" s="296" t="s">
        <v>32</v>
      </c>
      <c r="R3" s="296" t="s">
        <v>33</v>
      </c>
      <c r="S3" s="199"/>
      <c r="T3" s="1051"/>
      <c r="U3" s="172"/>
      <c r="V3" s="1051"/>
      <c r="W3" s="199"/>
      <c r="X3" s="172"/>
      <c r="Y3" s="172"/>
      <c r="Z3" s="172"/>
      <c r="AA3" s="172"/>
      <c r="AB3" s="172"/>
      <c r="AC3" s="172"/>
      <c r="AD3" s="172"/>
    </row>
    <row r="4" spans="2:30">
      <c r="B4" s="73"/>
      <c r="C4" s="931"/>
      <c r="D4" s="932" t="s">
        <v>405</v>
      </c>
      <c r="E4" s="1555" t="s">
        <v>434</v>
      </c>
      <c r="F4" s="21"/>
      <c r="G4" s="21"/>
      <c r="H4" s="21"/>
      <c r="I4" s="21"/>
      <c r="J4" s="21"/>
      <c r="K4" s="21"/>
      <c r="L4" s="21"/>
      <c r="M4" s="20"/>
      <c r="N4" s="20"/>
      <c r="O4" s="11"/>
      <c r="P4" s="11"/>
      <c r="Q4" s="932" t="s">
        <v>419</v>
      </c>
      <c r="R4" s="932" t="s">
        <v>34</v>
      </c>
      <c r="S4" s="199"/>
      <c r="T4" s="1051"/>
      <c r="U4" s="172"/>
      <c r="V4" s="1051"/>
      <c r="W4" s="199"/>
      <c r="X4" s="172"/>
      <c r="Y4" s="172"/>
      <c r="Z4" s="172"/>
      <c r="AA4" s="172"/>
      <c r="AB4" s="172"/>
      <c r="AC4" s="172"/>
      <c r="AD4" s="172"/>
    </row>
    <row r="5" spans="2:30" ht="15.75" thickBot="1">
      <c r="B5" s="73"/>
      <c r="C5" s="295" t="s">
        <v>35</v>
      </c>
      <c r="D5" s="83" t="s">
        <v>32</v>
      </c>
      <c r="E5" s="1556" t="s">
        <v>430</v>
      </c>
      <c r="F5" s="85"/>
      <c r="G5" s="85"/>
      <c r="H5" s="85"/>
      <c r="I5" s="38" t="s">
        <v>566</v>
      </c>
      <c r="J5" s="38"/>
      <c r="K5" s="85"/>
      <c r="L5" s="1557" t="s">
        <v>185</v>
      </c>
      <c r="M5" s="62"/>
      <c r="N5" s="62"/>
      <c r="O5" s="38"/>
      <c r="P5" s="38"/>
      <c r="Q5" s="932" t="s">
        <v>37</v>
      </c>
      <c r="R5" s="932" t="s">
        <v>36</v>
      </c>
      <c r="S5" s="1051"/>
      <c r="T5" s="1051"/>
      <c r="U5" s="172"/>
      <c r="V5" s="1051"/>
      <c r="W5" s="199"/>
      <c r="X5" s="172"/>
      <c r="Y5" s="172"/>
      <c r="Z5" s="172"/>
      <c r="AA5" s="172"/>
      <c r="AB5" s="172"/>
      <c r="AC5" s="172"/>
      <c r="AD5" s="1812"/>
    </row>
    <row r="6" spans="2:30">
      <c r="B6" s="73" t="s">
        <v>406</v>
      </c>
      <c r="C6" s="931"/>
      <c r="D6" s="82" t="s">
        <v>49</v>
      </c>
      <c r="E6" s="83" t="s">
        <v>38</v>
      </c>
      <c r="F6" s="83" t="s">
        <v>39</v>
      </c>
      <c r="G6" s="83" t="s">
        <v>40</v>
      </c>
      <c r="H6" s="83" t="s">
        <v>41</v>
      </c>
      <c r="I6" s="33" t="s">
        <v>42</v>
      </c>
      <c r="J6" s="83" t="s">
        <v>43</v>
      </c>
      <c r="K6" s="33" t="s">
        <v>44</v>
      </c>
      <c r="L6" s="83" t="s">
        <v>45</v>
      </c>
      <c r="M6" s="33" t="s">
        <v>46</v>
      </c>
      <c r="N6" s="83" t="s">
        <v>47</v>
      </c>
      <c r="O6" s="83" t="s">
        <v>567</v>
      </c>
      <c r="P6" s="290" t="s">
        <v>568</v>
      </c>
      <c r="Q6" s="932" t="s">
        <v>420</v>
      </c>
      <c r="R6" s="932" t="s">
        <v>48</v>
      </c>
      <c r="S6" s="1051"/>
      <c r="T6" s="1051"/>
      <c r="U6" s="172"/>
      <c r="V6" s="1051"/>
      <c r="W6" s="199"/>
      <c r="X6" s="172"/>
      <c r="Y6" s="172"/>
      <c r="Z6" s="172"/>
      <c r="AA6" s="172"/>
      <c r="AB6" s="653"/>
      <c r="AC6" s="172"/>
      <c r="AD6" s="1812"/>
    </row>
    <row r="7" spans="2:30">
      <c r="B7" s="73"/>
      <c r="C7" s="295" t="s">
        <v>407</v>
      </c>
      <c r="E7" s="83" t="s">
        <v>50</v>
      </c>
      <c r="F7" s="83" t="s">
        <v>50</v>
      </c>
      <c r="G7" s="83" t="s">
        <v>50</v>
      </c>
      <c r="H7" s="83" t="s">
        <v>50</v>
      </c>
      <c r="I7" s="602" t="s">
        <v>50</v>
      </c>
      <c r="J7" s="83" t="s">
        <v>50</v>
      </c>
      <c r="K7" s="83" t="s">
        <v>50</v>
      </c>
      <c r="L7" s="602" t="s">
        <v>50</v>
      </c>
      <c r="M7" s="83" t="s">
        <v>50</v>
      </c>
      <c r="N7" s="602" t="s">
        <v>50</v>
      </c>
      <c r="O7" s="83" t="s">
        <v>50</v>
      </c>
      <c r="P7" s="290" t="s">
        <v>50</v>
      </c>
      <c r="Q7" s="932" t="s">
        <v>569</v>
      </c>
      <c r="R7" s="932" t="s">
        <v>395</v>
      </c>
      <c r="S7" s="199"/>
      <c r="T7" s="1051"/>
      <c r="U7" s="172"/>
      <c r="V7" s="1051"/>
      <c r="W7" s="199"/>
      <c r="X7" s="172"/>
      <c r="Y7" s="172"/>
      <c r="Z7" s="172"/>
      <c r="AA7" s="172"/>
      <c r="AB7" s="653"/>
      <c r="AC7" s="172"/>
      <c r="AD7" s="1813"/>
    </row>
    <row r="8" spans="2:30" ht="15.75" thickBot="1">
      <c r="B8" s="73"/>
      <c r="C8" s="933"/>
      <c r="D8" s="86" t="s">
        <v>408</v>
      </c>
      <c r="E8" s="62"/>
      <c r="F8" s="63"/>
      <c r="G8" s="62"/>
      <c r="H8" s="63"/>
      <c r="I8" s="130"/>
      <c r="J8" s="63"/>
      <c r="K8" s="63"/>
      <c r="L8" s="63"/>
      <c r="M8" s="62"/>
      <c r="N8" s="63"/>
      <c r="O8" s="130"/>
      <c r="P8" s="1823"/>
      <c r="Q8" s="939"/>
      <c r="R8" s="939" t="s">
        <v>396</v>
      </c>
      <c r="S8" s="353"/>
      <c r="T8" s="1051"/>
      <c r="U8" s="199"/>
      <c r="V8" s="1051"/>
      <c r="W8" s="199"/>
      <c r="X8" s="172"/>
      <c r="Y8" s="579"/>
      <c r="Z8" s="1051"/>
      <c r="AA8" s="256"/>
      <c r="AB8" s="1814"/>
      <c r="AC8" s="172"/>
      <c r="AD8" s="1813"/>
    </row>
    <row r="9" spans="2:30">
      <c r="B9" s="934">
        <v>1</v>
      </c>
      <c r="C9" s="935" t="s">
        <v>409</v>
      </c>
      <c r="D9" s="328">
        <v>54</v>
      </c>
      <c r="E9" s="1838">
        <f>'ОБЕД-ПОЛДНИК раскладка12-18л. '!Q10</f>
        <v>50</v>
      </c>
      <c r="F9" s="1839">
        <f>'ОБЕД-ПОЛДНИК раскладка12-18л. '!Q36</f>
        <v>60</v>
      </c>
      <c r="G9" s="1839">
        <f>'ОБЕД-ПОЛДНИК раскладка12-18л. '!Q64</f>
        <v>40</v>
      </c>
      <c r="H9" s="1839">
        <f>'ОБЕД-ПОЛДНИК раскладка12-18л. '!Q90</f>
        <v>60</v>
      </c>
      <c r="I9" s="1839">
        <f>'ОБЕД-ПОЛДНИК раскладка12-18л. '!Q121</f>
        <v>50</v>
      </c>
      <c r="J9" s="1839">
        <f>'ОБЕД-ПОЛДНИК раскладка12-18л. '!Q144</f>
        <v>60</v>
      </c>
      <c r="K9" s="1839">
        <f>'ОБЕД-ПОЛДНИК раскладка12-18л. '!Q177</f>
        <v>60</v>
      </c>
      <c r="L9" s="1839">
        <f>'ОБЕД-ПОЛДНИК раскладка12-18л. '!Q205</f>
        <v>60</v>
      </c>
      <c r="M9" s="1839">
        <f>'ОБЕД-ПОЛДНИК раскладка12-18л. '!Q237</f>
        <v>60</v>
      </c>
      <c r="N9" s="1839">
        <f>'ОБЕД-ПОЛДНИК раскладка12-18л. '!Q257</f>
        <v>50</v>
      </c>
      <c r="O9" s="1839">
        <f>'ОБЕД-ПОЛДНИК раскладка12-18л. '!Q287</f>
        <v>50</v>
      </c>
      <c r="P9" s="1840">
        <f>'ОБЕД-ПОЛДНИК раскладка12-18л. '!Q311</f>
        <v>48</v>
      </c>
      <c r="Q9" s="1841">
        <v>54</v>
      </c>
      <c r="R9" s="1842">
        <v>100</v>
      </c>
      <c r="S9" s="1051"/>
      <c r="T9" s="172"/>
      <c r="U9" s="1063"/>
      <c r="V9" s="298"/>
      <c r="W9" s="172"/>
      <c r="X9" s="172"/>
      <c r="Y9" s="1815"/>
      <c r="Z9" s="199"/>
      <c r="AA9" s="189"/>
      <c r="AB9" s="1816"/>
      <c r="AC9" s="172"/>
      <c r="AD9" s="1811"/>
    </row>
    <row r="10" spans="2:30">
      <c r="B10" s="890">
        <v>2</v>
      </c>
      <c r="C10" s="403" t="s">
        <v>52</v>
      </c>
      <c r="D10" s="270">
        <v>90</v>
      </c>
      <c r="E10" s="269">
        <f>'ОБЕД-ПОЛДНИК раскладка12-18л. '!Q11</f>
        <v>65</v>
      </c>
      <c r="F10" s="1843">
        <f>'ОБЕД-ПОЛДНИК раскладка12-18л. '!Q37</f>
        <v>103</v>
      </c>
      <c r="G10" s="1843">
        <f>'ОБЕД-ПОЛДНИК раскладка12-18л. '!Q65</f>
        <v>64.599999999999994</v>
      </c>
      <c r="H10" s="1843">
        <f>'ОБЕД-ПОЛДНИК раскладка12-18л. '!Q91</f>
        <v>111</v>
      </c>
      <c r="I10" s="1843">
        <f>'ОБЕД-ПОЛДНИК раскладка12-18л. '!Q122</f>
        <v>101</v>
      </c>
      <c r="J10" s="1843">
        <f>'ОБЕД-ПОЛДНИК раскладка12-18л. '!Q145</f>
        <v>75.900000000000006</v>
      </c>
      <c r="K10" s="1843">
        <f>'ОБЕД-ПОЛДНИК раскладка12-18л. '!Q178</f>
        <v>100</v>
      </c>
      <c r="L10" s="1843">
        <f>'ОБЕД-ПОЛДНИК раскладка12-18л. '!Q206</f>
        <v>113.1</v>
      </c>
      <c r="M10" s="1843">
        <f>'ОБЕД-ПОЛДНИК раскладка12-18л. '!Q238</f>
        <v>90</v>
      </c>
      <c r="N10" s="1843">
        <f>'ОБЕД-ПОЛДНИК раскладка12-18л. '!Q258</f>
        <v>83.4</v>
      </c>
      <c r="O10" s="1843">
        <f>'ОБЕД-ПОЛДНИК раскладка12-18л. '!Q288</f>
        <v>83</v>
      </c>
      <c r="P10" s="1824">
        <f>'ОБЕД-ПОЛДНИК раскладка12-18л. '!Q312</f>
        <v>90</v>
      </c>
      <c r="Q10" s="1830">
        <v>90</v>
      </c>
      <c r="R10" s="1831">
        <v>100</v>
      </c>
      <c r="S10" s="1051"/>
      <c r="T10" s="172"/>
      <c r="U10" s="172"/>
      <c r="V10" s="298"/>
      <c r="W10" s="172"/>
      <c r="X10" s="172"/>
      <c r="Y10" s="1815"/>
      <c r="Z10" s="199"/>
      <c r="AA10" s="189"/>
      <c r="AB10" s="1816"/>
      <c r="AC10" s="172"/>
      <c r="AD10" s="1811"/>
    </row>
    <row r="11" spans="2:30">
      <c r="B11" s="890">
        <v>3</v>
      </c>
      <c r="C11" s="403" t="s">
        <v>53</v>
      </c>
      <c r="D11" s="270">
        <v>9</v>
      </c>
      <c r="E11" s="1674">
        <f>'ОБЕД-ПОЛДНИК раскладка12-18л. '!Q12</f>
        <v>7.94</v>
      </c>
      <c r="F11" s="1844">
        <f>'ОБЕД-ПОЛДНИК раскладка12-18л. '!Q38</f>
        <v>1.29</v>
      </c>
      <c r="G11" s="1844">
        <f>'ОБЕД-ПОЛДНИК раскладка12-18л. '!Q66</f>
        <v>21.8</v>
      </c>
      <c r="H11" s="1844">
        <f>'ОБЕД-ПОЛДНИК раскладка12-18л. '!AD87</f>
        <v>0</v>
      </c>
      <c r="I11" s="1844">
        <f>'ОБЕД-ПОЛДНИК раскладка12-18л. '!Q123</f>
        <v>0.4</v>
      </c>
      <c r="J11" s="1844">
        <f>'ОБЕД-ПОЛДНИК раскладка12-18л. '!Q146</f>
        <v>11.1</v>
      </c>
      <c r="K11" s="1844">
        <f>'ОБЕД-ПОЛДНИК раскладка12-18л. '!Q179</f>
        <v>4.41</v>
      </c>
      <c r="L11" s="1844">
        <f>'ОБЕД-ПОЛДНИК раскладка12-18л. '!Q207</f>
        <v>9.9</v>
      </c>
      <c r="M11" s="1844">
        <f>'ОБЕД-ПОЛДНИК раскладка12-18л. '!AD237</f>
        <v>0</v>
      </c>
      <c r="N11" s="1844">
        <f>'ОБЕД-ПОЛДНИК раскладка12-18л. '!Q259</f>
        <v>40.74</v>
      </c>
      <c r="O11" s="1844">
        <f>'ОБЕД-ПОЛДНИК раскладка12-18л. '!Q289</f>
        <v>9.17</v>
      </c>
      <c r="P11" s="1825">
        <f>'ОБЕД-ПОЛДНИК раскладка12-18л. '!Q313</f>
        <v>1.25</v>
      </c>
      <c r="Q11" s="1832">
        <v>9</v>
      </c>
      <c r="R11" s="1831">
        <v>100</v>
      </c>
      <c r="S11" s="1051"/>
      <c r="T11" s="172"/>
      <c r="U11" s="172"/>
      <c r="V11" s="298"/>
      <c r="W11" s="172"/>
      <c r="X11" s="172"/>
      <c r="Y11" s="1815"/>
      <c r="Z11" s="199"/>
      <c r="AA11" s="189"/>
      <c r="AB11" s="1816"/>
      <c r="AC11" s="172"/>
      <c r="AD11" s="1817"/>
    </row>
    <row r="12" spans="2:30">
      <c r="B12" s="890">
        <v>4</v>
      </c>
      <c r="C12" s="403" t="s">
        <v>54</v>
      </c>
      <c r="D12" s="270">
        <v>22.5</v>
      </c>
      <c r="E12" s="1673">
        <f>'ОБЕД-ПОЛДНИК раскладка12-18л. '!AD7</f>
        <v>0</v>
      </c>
      <c r="F12" s="1845">
        <f>'ОБЕД-ПОЛДНИК раскладка12-18л. '!Q39</f>
        <v>20</v>
      </c>
      <c r="G12" s="1845">
        <f>'ОБЕД-ПОЛДНИК раскладка12-18л. '!Q67</f>
        <v>38.655000000000001</v>
      </c>
      <c r="H12" s="1845">
        <f>'ОБЕД-ПОЛДНИК раскладка12-18л. '!Q92</f>
        <v>20</v>
      </c>
      <c r="I12" s="1845">
        <f>'ОБЕД-ПОЛДНИК раскладка12-18л. '!Q124</f>
        <v>44</v>
      </c>
      <c r="J12" s="1845">
        <f>'ОБЕД-ПОЛДНИК раскладка12-18л. '!Q147</f>
        <v>17</v>
      </c>
      <c r="K12" s="1845">
        <f>'ОБЕД-ПОЛДНИК раскладка12-18л. '!Q180</f>
        <v>52.09</v>
      </c>
      <c r="L12" s="1845">
        <f>'ОБЕД-ПОЛДНИК раскладка12-18л. '!AD207</f>
        <v>0</v>
      </c>
      <c r="M12" s="1845">
        <f>'ОБЕД-ПОЛДНИК раскладка12-18л. '!AD238</f>
        <v>0</v>
      </c>
      <c r="N12" s="1845">
        <f>'ОБЕД-ПОЛДНИК раскладка12-18л. '!AD261</f>
        <v>0</v>
      </c>
      <c r="O12" s="1845">
        <f>'ОБЕД-ПОЛДНИК раскладка12-18л. '!Q290</f>
        <v>39.6</v>
      </c>
      <c r="P12" s="1824">
        <f>'ОБЕД-ПОЛДНИК раскладка12-18л. '!Q314</f>
        <v>38.655000000000001</v>
      </c>
      <c r="Q12" s="1832">
        <v>22.5</v>
      </c>
      <c r="R12" s="1831">
        <v>100</v>
      </c>
      <c r="S12" s="1051"/>
      <c r="T12" s="172"/>
      <c r="U12" s="172"/>
      <c r="V12" s="298"/>
      <c r="W12" s="172"/>
      <c r="X12" s="172"/>
      <c r="Y12" s="1815"/>
      <c r="Z12" s="199"/>
      <c r="AA12" s="189"/>
      <c r="AB12" s="1816"/>
      <c r="AC12" s="172"/>
      <c r="AD12" s="1818"/>
    </row>
    <row r="13" spans="2:30">
      <c r="B13" s="890">
        <v>5</v>
      </c>
      <c r="C13" s="403" t="s">
        <v>55</v>
      </c>
      <c r="D13" s="270">
        <v>9</v>
      </c>
      <c r="E13" s="269">
        <f>'ОБЕД-ПОЛДНИК раскладка12-18л. '!Q13</f>
        <v>68</v>
      </c>
      <c r="F13" s="1843">
        <f>'ОБЕД-ПОЛДНИК раскладка12-18л. '!AD33</f>
        <v>0</v>
      </c>
      <c r="G13" s="1843">
        <f>'ОБЕД-ПОЛДНИК раскладка12-18л. '!Q68</f>
        <v>20</v>
      </c>
      <c r="H13" s="1843">
        <f>'ОБЕД-ПОЛДНИК раскладка12-18л. '!AD89</f>
        <v>0</v>
      </c>
      <c r="I13" s="1843">
        <f>'ОБЕД-ПОЛДНИК раскладка12-18л. '!AD120</f>
        <v>0</v>
      </c>
      <c r="J13" s="1843">
        <f>'ОБЕД-ПОЛДНИК раскладка12-18л. '!AD147</f>
        <v>0</v>
      </c>
      <c r="K13" s="1843">
        <f>'ОБЕД-ПОЛДНИК раскладка12-18л. '!AD176</f>
        <v>0</v>
      </c>
      <c r="L13" s="1843">
        <f>'ОБЕД-ПОЛДНИК раскладка12-18л. '!AD208</f>
        <v>0</v>
      </c>
      <c r="M13" s="1843">
        <f>'ОБЕД-ПОЛДНИК раскладка12-18л. '!Q239</f>
        <v>20</v>
      </c>
      <c r="N13" s="1843">
        <f>'ОБЕД-ПОЛДНИК раскладка12-18л. '!AD262</f>
        <v>0</v>
      </c>
      <c r="O13" s="1846">
        <f>'ОБЕД-ПОЛДНИК раскладка12-18л. '!AD291</f>
        <v>0</v>
      </c>
      <c r="P13" s="1824">
        <f>'ОБЕД-ПОЛДНИК раскладка12-18л. '!AD316</f>
        <v>0</v>
      </c>
      <c r="Q13" s="1830">
        <v>9</v>
      </c>
      <c r="R13" s="1831">
        <v>100</v>
      </c>
      <c r="S13" s="1051"/>
      <c r="T13" s="172"/>
      <c r="U13" s="172"/>
      <c r="V13" s="298"/>
      <c r="W13" s="172"/>
      <c r="X13" s="172"/>
      <c r="Y13" s="1815"/>
      <c r="Z13" s="199"/>
      <c r="AA13" s="189"/>
      <c r="AB13" s="1816"/>
      <c r="AC13" s="172"/>
      <c r="AD13" s="1811"/>
    </row>
    <row r="14" spans="2:30">
      <c r="B14" s="890">
        <v>6</v>
      </c>
      <c r="C14" s="403" t="s">
        <v>56</v>
      </c>
      <c r="D14" s="270">
        <v>84.15</v>
      </c>
      <c r="E14" s="1673">
        <f>'ОБЕД-ПОЛДНИК раскладка12-18л. '!Q14</f>
        <v>20</v>
      </c>
      <c r="F14" s="1845">
        <f>'ОБЕД-ПОЛДНИК раскладка12-18л. '!Q40</f>
        <v>105.6</v>
      </c>
      <c r="G14" s="1845">
        <f>'ОБЕД-ПОЛДНИК раскладка12-18л. '!AD68</f>
        <v>0</v>
      </c>
      <c r="H14" s="1845">
        <f>'ОБЕД-ПОЛДНИК раскладка12-18л. '!Q93</f>
        <v>152.19999999999999</v>
      </c>
      <c r="I14" s="1845">
        <f>'ОБЕД-ПОЛДНИК раскладка12-18л. '!Q125</f>
        <v>30</v>
      </c>
      <c r="J14" s="1845">
        <f>'ОБЕД-ПОЛДНИК раскладка12-18л. '!Q148</f>
        <v>132.9</v>
      </c>
      <c r="K14" s="1843">
        <f>'ОБЕД-ПОЛДНИК раскладка12-18л. '!Q181</f>
        <v>31.87</v>
      </c>
      <c r="L14" s="1845">
        <f>'ОБЕД-ПОЛДНИК раскладка12-18л. '!Q208</f>
        <v>139.80000000000001</v>
      </c>
      <c r="M14" s="1845">
        <f>'ОБЕД-ПОЛДНИК раскладка12-18л. '!AD240</f>
        <v>0</v>
      </c>
      <c r="N14" s="1843">
        <f>'ОБЕД-ПОЛДНИК раскладка12-18л. '!Q260</f>
        <v>264.23</v>
      </c>
      <c r="O14" s="1845">
        <f>'ОБЕД-ПОЛДНИК раскладка12-18л. '!Q291</f>
        <v>113.2</v>
      </c>
      <c r="P14" s="1826">
        <f>'ОБЕД-ПОЛДНИК раскладка12-18л. '!Q315</f>
        <v>20</v>
      </c>
      <c r="Q14" s="1830">
        <v>84.15</v>
      </c>
      <c r="R14" s="1831">
        <v>100</v>
      </c>
      <c r="S14" s="1051"/>
      <c r="T14" s="172"/>
      <c r="U14" s="172"/>
      <c r="V14" s="298"/>
      <c r="W14" s="172"/>
      <c r="X14" s="172"/>
      <c r="Y14" s="1815"/>
      <c r="Z14" s="199"/>
      <c r="AA14" s="189"/>
      <c r="AB14" s="1816"/>
      <c r="AC14" s="172"/>
      <c r="AD14" s="1811"/>
    </row>
    <row r="15" spans="2:30">
      <c r="B15" s="890">
        <v>7</v>
      </c>
      <c r="C15" s="403" t="s">
        <v>410</v>
      </c>
      <c r="D15" s="270">
        <v>144</v>
      </c>
      <c r="E15" s="269">
        <f>'ОБЕД-ПОЛДНИК раскладка12-18л. '!Q15</f>
        <v>166.5</v>
      </c>
      <c r="F15" s="1845">
        <f>'ОБЕД-ПОЛДНИК раскладка12-18л. '!Q41</f>
        <v>167.9</v>
      </c>
      <c r="G15" s="1843">
        <f>'ОБЕД-ПОЛДНИК раскладка12-18л. '!Q69</f>
        <v>93.5</v>
      </c>
      <c r="H15" s="1847">
        <f>'ОБЕД-ПОЛДНИК раскладка12-18л. '!Q94</f>
        <v>99.2</v>
      </c>
      <c r="I15" s="1845">
        <f>'ОБЕД-ПОЛДНИК раскладка12-18л. '!Q126</f>
        <v>143.155</v>
      </c>
      <c r="J15" s="1845">
        <f>'ОБЕД-ПОЛДНИК раскладка12-18л. '!Q149</f>
        <v>155.49</v>
      </c>
      <c r="K15" s="1843">
        <f>'ОБЕД-ПОЛДНИК раскладка12-18л. '!Q182</f>
        <v>167.4</v>
      </c>
      <c r="L15" s="1843">
        <f>'ОБЕД-ПОЛДНИК раскладка12-18л. '!Q209</f>
        <v>238.285</v>
      </c>
      <c r="M15" s="1845">
        <f>'ОБЕД-ПОЛДНИК раскладка12-18л. '!Q240</f>
        <v>75</v>
      </c>
      <c r="N15" s="1843">
        <f>'ОБЕД-ПОЛДНИК раскладка12-18л. '!Q261</f>
        <v>115.04</v>
      </c>
      <c r="O15" s="1843">
        <f>'ОБЕД-ПОЛДНИК раскладка12-18л. '!Q292</f>
        <v>158.44999999999999</v>
      </c>
      <c r="P15" s="1825">
        <f>'ОБЕД-ПОЛДНИК раскладка12-18л. '!Q316</f>
        <v>176.85</v>
      </c>
      <c r="Q15" s="1833">
        <v>146.398</v>
      </c>
      <c r="R15" s="1834">
        <v>101.66</v>
      </c>
      <c r="S15" s="1051"/>
      <c r="T15" s="172"/>
      <c r="U15" s="172"/>
      <c r="V15" s="298"/>
      <c r="W15" s="172"/>
      <c r="X15" s="172"/>
      <c r="Y15" s="1815"/>
      <c r="Z15" s="199"/>
      <c r="AA15" s="189"/>
      <c r="AB15" s="1816"/>
      <c r="AC15" s="172"/>
      <c r="AD15" s="1811"/>
    </row>
    <row r="16" spans="2:30">
      <c r="B16" s="890">
        <v>8</v>
      </c>
      <c r="C16" s="403" t="s">
        <v>411</v>
      </c>
      <c r="D16" s="270">
        <v>83.25</v>
      </c>
      <c r="E16" s="309">
        <f>'ОБЕД-ПОЛДНИК раскладка12-18л. '!Q16</f>
        <v>120</v>
      </c>
      <c r="F16" s="1843">
        <f>'ОБЕД-ПОЛДНИК раскладка12-18л. '!Q42</f>
        <v>105</v>
      </c>
      <c r="G16" s="1843">
        <f>'ОБЕД-ПОЛДНИК раскладка12-18л. '!Q70</f>
        <v>105</v>
      </c>
      <c r="H16" s="1843">
        <f>'ОБЕД-ПОЛДНИК раскладка12-18л. '!Q95</f>
        <v>100</v>
      </c>
      <c r="I16" s="1843">
        <f>'ОБЕД-ПОЛДНИК раскладка12-18л. '!Q127</f>
        <v>105</v>
      </c>
      <c r="J16" s="1843">
        <f>'ОБЕД-ПОЛДНИК раскладка12-18л. '!AD150</f>
        <v>0</v>
      </c>
      <c r="K16" s="1843">
        <f>'ОБЕД-ПОЛДНИК раскладка12-18л. '!Q183</f>
        <v>6</v>
      </c>
      <c r="L16" s="1843">
        <f>'ОБЕД-ПОЛДНИК раскладка12-18л. '!Q210</f>
        <v>120</v>
      </c>
      <c r="M16" s="1843">
        <f>'ОБЕД-ПОЛДНИК раскладка12-18л. '!Q241</f>
        <v>120</v>
      </c>
      <c r="N16" s="1844">
        <f>'ОБЕД-ПОЛДНИК раскладка12-18л. '!Q262</f>
        <v>2</v>
      </c>
      <c r="O16" s="1843">
        <f>'ОБЕД-ПОЛДНИК раскладка12-18л. '!Q293</f>
        <v>116</v>
      </c>
      <c r="P16" s="1824">
        <f>'ОБЕД-ПОЛДНИК раскладка12-18л. '!Q317</f>
        <v>100</v>
      </c>
      <c r="Q16" s="1830">
        <v>83.25</v>
      </c>
      <c r="R16" s="1831">
        <v>100</v>
      </c>
      <c r="S16" s="1051"/>
      <c r="T16" s="172"/>
      <c r="U16" s="172"/>
      <c r="V16" s="298"/>
      <c r="W16" s="172"/>
      <c r="X16" s="172"/>
      <c r="Y16" s="1815"/>
      <c r="Z16" s="199"/>
      <c r="AA16" s="189"/>
      <c r="AB16" s="1816"/>
      <c r="AC16" s="172"/>
      <c r="AD16" s="1811"/>
    </row>
    <row r="17" spans="2:30">
      <c r="B17" s="890">
        <v>9</v>
      </c>
      <c r="C17" s="403" t="s">
        <v>144</v>
      </c>
      <c r="D17" s="270">
        <v>9</v>
      </c>
      <c r="E17" s="309">
        <f>'ОБЕД-ПОЛДНИК раскладка12-18л. '!Q17</f>
        <v>20</v>
      </c>
      <c r="F17" s="1843">
        <f>'ОБЕД-ПОЛДНИК раскладка12-18л. '!AD37</f>
        <v>0</v>
      </c>
      <c r="G17" s="1843">
        <f>'ОБЕД-ПОЛДНИК раскладка12-18л. '!AD71</f>
        <v>0</v>
      </c>
      <c r="H17" s="1843">
        <f>'ОБЕД-ПОЛДНИК раскладка12-18л. '!Q96</f>
        <v>20</v>
      </c>
      <c r="I17" s="1843">
        <f>'ОБЕД-ПОЛДНИК раскладка12-18л. '!AD124</f>
        <v>0</v>
      </c>
      <c r="J17" s="1843">
        <f>'ОБЕД-ПОЛДНИК раскладка12-18л. '!AD150</f>
        <v>0</v>
      </c>
      <c r="K17" s="1843">
        <f>'ОБЕД-ПОЛДНИК раскладка12-18л. '!AD180</f>
        <v>0</v>
      </c>
      <c r="L17" s="1843">
        <f>'ОБЕД-ПОЛДНИК раскладка12-18л. '!AD212</f>
        <v>0</v>
      </c>
      <c r="M17" s="1843">
        <f>'ОБЕД-ПОЛДНИК раскладка12-18л. '!Q242</f>
        <v>20</v>
      </c>
      <c r="N17" s="1843">
        <f>'ОБЕД-ПОЛДНИК раскладка12-18л. '!Q263</f>
        <v>28</v>
      </c>
      <c r="O17" s="1843">
        <f>'ОБЕД-ПОЛДНИК раскладка12-18л. '!AD295</f>
        <v>0</v>
      </c>
      <c r="P17" s="1824">
        <f>'ОБЕД-ПОЛДНИК раскладка12-18л. '!Q318</f>
        <v>20</v>
      </c>
      <c r="Q17" s="1830">
        <v>9</v>
      </c>
      <c r="R17" s="1831">
        <v>100</v>
      </c>
      <c r="S17" s="1051"/>
      <c r="T17" s="172"/>
      <c r="U17" s="172"/>
      <c r="V17" s="298"/>
      <c r="W17" s="172"/>
      <c r="X17" s="172"/>
      <c r="Y17" s="1815"/>
      <c r="Z17" s="199"/>
      <c r="AA17" s="189"/>
      <c r="AB17" s="1816"/>
      <c r="AC17" s="172"/>
      <c r="AD17" s="1811"/>
    </row>
    <row r="18" spans="2:30">
      <c r="B18" s="890">
        <v>10</v>
      </c>
      <c r="C18" s="403" t="s">
        <v>412</v>
      </c>
      <c r="D18" s="270">
        <v>90</v>
      </c>
      <c r="E18" s="309">
        <f>'ОБЕД-ПОЛДНИК раскладка12-18л. '!AD13</f>
        <v>0</v>
      </c>
      <c r="F18" s="1843">
        <f>'ОБЕД-ПОЛДНИК раскладка12-18л. '!Q43</f>
        <v>200</v>
      </c>
      <c r="G18" s="1843">
        <f>'ОБЕД-ПОЛДНИК раскладка12-18л. '!Q71</f>
        <v>200</v>
      </c>
      <c r="H18" s="1843">
        <f>'ОБЕД-ПОЛДНИК раскладка12-18л. '!AD94</f>
        <v>0</v>
      </c>
      <c r="I18" s="1843">
        <f>'ОБЕД-ПОЛДНИК раскладка12-18л. '!Q128</f>
        <v>200</v>
      </c>
      <c r="J18" s="1843">
        <f>'ОБЕД-ПОЛДНИК раскладка12-18л. '!Q150</f>
        <v>200</v>
      </c>
      <c r="K18" s="1843">
        <f>'ОБЕД-ПОЛДНИК раскладка12-18л. '!AD181</f>
        <v>0</v>
      </c>
      <c r="L18" s="1843">
        <f>'ОБЕД-ПОЛДНИК раскладка12-18л. '!Q211</f>
        <v>200</v>
      </c>
      <c r="M18" s="1843">
        <f>'ОБЕД-ПОЛДНИК раскладка12-18л. '!AD244</f>
        <v>0</v>
      </c>
      <c r="N18" s="1843">
        <f>'ОБЕД-ПОЛДНИК раскладка12-18л. '!Q264</f>
        <v>80</v>
      </c>
      <c r="O18" s="1843">
        <f>'ОБЕД-ПОЛДНИК раскладка12-18л. '!AD296</f>
        <v>0</v>
      </c>
      <c r="P18" s="1824">
        <f>'ОБЕД-ПОЛДНИК раскладка12-18л. '!AD321</f>
        <v>0</v>
      </c>
      <c r="Q18" s="1830">
        <v>90</v>
      </c>
      <c r="R18" s="1831">
        <v>100</v>
      </c>
      <c r="S18" s="1051"/>
      <c r="T18" s="172"/>
      <c r="U18" s="172"/>
      <c r="V18" s="298"/>
      <c r="W18" s="172"/>
      <c r="X18" s="172"/>
      <c r="Y18" s="1815"/>
      <c r="Z18" s="199"/>
      <c r="AA18" s="189"/>
      <c r="AB18" s="1816"/>
      <c r="AC18" s="172"/>
      <c r="AD18" s="1811"/>
    </row>
    <row r="19" spans="2:30">
      <c r="B19" s="890">
        <v>11</v>
      </c>
      <c r="C19" s="403" t="s">
        <v>178</v>
      </c>
      <c r="D19" s="270">
        <v>35.1</v>
      </c>
      <c r="E19" s="309">
        <f>'ОБЕД-ПОЛДНИК раскладка12-18л. '!Q18</f>
        <v>6</v>
      </c>
      <c r="F19" s="1843">
        <f>'ОБЕД-ПОЛДНИК раскладка12-18л. '!Q44</f>
        <v>6</v>
      </c>
      <c r="G19" s="1843">
        <f>'ОБЕД-ПОЛДНИК раскладка12-18л. '!Q72</f>
        <v>61.93</v>
      </c>
      <c r="H19" s="1845">
        <f>'ОБЕД-ПОЛДНИК раскладка12-18л. '!Q97</f>
        <v>87.4</v>
      </c>
      <c r="I19" s="1845">
        <f>'ОБЕД-ПОЛДНИК раскладка12-18л. '!Q129</f>
        <v>6</v>
      </c>
      <c r="J19" s="1843">
        <f>'ОБЕД-ПОЛДНИК раскладка12-18л. '!AD153</f>
        <v>0</v>
      </c>
      <c r="K19" s="1843">
        <f>'ОБЕД-ПОЛДНИК раскладка12-18л. '!Q184</f>
        <v>100.8</v>
      </c>
      <c r="L19" s="1843">
        <f>'ОБЕД-ПОЛДНИК раскладка12-18л. '!Q212</f>
        <v>6</v>
      </c>
      <c r="M19" s="1843">
        <f>'ОБЕД-ПОЛДНИК раскладка12-18л. '!AD245</f>
        <v>0</v>
      </c>
      <c r="N19" s="1843">
        <f>'ОБЕД-ПОЛДНИК раскладка12-18л. '!Q265</f>
        <v>67.069999999999993</v>
      </c>
      <c r="O19" s="1845">
        <f>'ОБЕД-ПОЛДНИК раскладка12-18л. '!Q294</f>
        <v>74</v>
      </c>
      <c r="P19" s="1824">
        <f>'ОБЕД-ПОЛДНИК раскладка12-18л. '!Q319</f>
        <v>6</v>
      </c>
      <c r="Q19" s="1830">
        <v>35.1</v>
      </c>
      <c r="R19" s="1831">
        <v>100</v>
      </c>
      <c r="S19" s="1051"/>
      <c r="T19" s="172"/>
      <c r="U19" s="172"/>
      <c r="V19" s="298"/>
      <c r="W19" s="172"/>
      <c r="X19" s="172"/>
      <c r="Y19" s="1815"/>
      <c r="Z19" s="199"/>
      <c r="AA19" s="189"/>
      <c r="AB19" s="1816"/>
      <c r="AC19" s="172"/>
      <c r="AD19" s="1811"/>
    </row>
    <row r="20" spans="2:30">
      <c r="B20" s="890">
        <v>12</v>
      </c>
      <c r="C20" s="403" t="s">
        <v>179</v>
      </c>
      <c r="D20" s="270">
        <v>23.85</v>
      </c>
      <c r="E20" s="309">
        <f>'ОБЕД-ПОЛДНИК раскладка12-18л. '!AD15</f>
        <v>0</v>
      </c>
      <c r="F20" s="1843">
        <f>'ОБЕД-ПОЛДНИК раскладка12-18л. '!AD40</f>
        <v>0</v>
      </c>
      <c r="G20" s="1843">
        <f>'ОБЕД-ПОЛДНИК раскладка12-18л. '!Q73</f>
        <v>19.04</v>
      </c>
      <c r="H20" s="1843">
        <f>'ОБЕД-ПОЛДНИК раскладка12-18л. '!AD96</f>
        <v>0</v>
      </c>
      <c r="I20" s="1843">
        <f>'ОБЕД-ПОЛДНИК раскладка12-18л. '!Q130</f>
        <v>84.58</v>
      </c>
      <c r="J20" s="1843">
        <f>'ОБЕД-ПОЛДНИК раскладка12-18л. '!AD154</f>
        <v>0</v>
      </c>
      <c r="K20" s="1843">
        <f>'ОБЕД-ПОЛДНИК раскладка12-18л. '!AD183</f>
        <v>0</v>
      </c>
      <c r="L20" s="1843">
        <f>'ОБЕД-ПОЛДНИК раскладка12-18л. '!AD215</f>
        <v>0</v>
      </c>
      <c r="M20" s="1843">
        <f>'ОБЕД-ПОЛДНИК раскладка12-18л. '!Q243</f>
        <v>81</v>
      </c>
      <c r="N20" s="1843">
        <f>'ОБЕД-ПОЛДНИК раскладка12-18л. '!Q266</f>
        <v>26.58</v>
      </c>
      <c r="O20" s="1843">
        <f>'ОБЕД-ПОЛДНИК раскладка12-18л. '!AD298</f>
        <v>0</v>
      </c>
      <c r="P20" s="1824">
        <f>'ОБЕД-ПОЛДНИК раскладка12-18л. '!Q320</f>
        <v>75</v>
      </c>
      <c r="Q20" s="1830">
        <v>23.85</v>
      </c>
      <c r="R20" s="1831">
        <v>100</v>
      </c>
      <c r="S20" s="1051"/>
      <c r="T20" s="172"/>
      <c r="U20" s="172"/>
      <c r="V20" s="298"/>
      <c r="W20" s="172"/>
      <c r="X20" s="172"/>
      <c r="Y20" s="1815"/>
      <c r="Z20" s="199"/>
      <c r="AA20" s="189"/>
      <c r="AB20" s="1816"/>
      <c r="AC20" s="172"/>
      <c r="AD20" s="1811"/>
    </row>
    <row r="21" spans="2:30" ht="12.75" customHeight="1">
      <c r="B21" s="890">
        <v>13</v>
      </c>
      <c r="C21" s="403" t="s">
        <v>58</v>
      </c>
      <c r="D21" s="270">
        <v>34.65</v>
      </c>
      <c r="E21" s="309">
        <f>'ОБЕД-ПОЛДНИК раскладка12-18л. '!AD16</f>
        <v>0</v>
      </c>
      <c r="F21" s="1845">
        <f>'ОБЕД-ПОЛДНИК раскладка12-18л. '!Q45</f>
        <v>94.6</v>
      </c>
      <c r="G21" s="1843">
        <f>'ОБЕД-ПОЛДНИК раскладка12-18л. '!AD75</f>
        <v>0</v>
      </c>
      <c r="H21" s="1844">
        <f>'ОБЕД-ПОЛДНИК раскладка12-18л. '!Q98</f>
        <v>76</v>
      </c>
      <c r="I21" s="1843">
        <f>'ОБЕД-ПОЛДНИК раскладка12-18л. '!AD128</f>
        <v>0</v>
      </c>
      <c r="J21" s="1844">
        <f>'ОБЕД-ПОЛДНИК раскладка12-18л. '!Q151</f>
        <v>70</v>
      </c>
      <c r="K21" s="1843">
        <f>'ОБЕД-ПОЛДНИК раскладка12-18л. '!AD184</f>
        <v>0</v>
      </c>
      <c r="L21" s="1845">
        <f>'ОБЕД-ПОЛДНИК раскладка12-18л. '!Q213</f>
        <v>89.6</v>
      </c>
      <c r="M21" s="1843">
        <f>'ОБЕД-ПОЛДНИК раскладка12-18л. '!AD247</f>
        <v>0</v>
      </c>
      <c r="N21" s="1843">
        <f>'ОБЕД-ПОЛДНИК раскладка12-18л. '!AD270</f>
        <v>0</v>
      </c>
      <c r="O21" s="1845">
        <f>'ОБЕД-ПОЛДНИК раскладка12-18л. '!Q295</f>
        <v>85.6</v>
      </c>
      <c r="P21" s="1824">
        <f>'ОБЕД-ПОЛДНИК раскладка12-18л. '!AD324</f>
        <v>0</v>
      </c>
      <c r="Q21" s="1830">
        <v>34.65</v>
      </c>
      <c r="R21" s="1831">
        <v>100</v>
      </c>
      <c r="S21" s="1051"/>
      <c r="T21" s="172"/>
      <c r="U21" s="172"/>
      <c r="V21" s="298"/>
      <c r="W21" s="172"/>
      <c r="X21" s="172"/>
      <c r="Y21" s="1815"/>
      <c r="Z21" s="199"/>
      <c r="AA21" s="189"/>
      <c r="AB21" s="1816"/>
      <c r="AC21" s="172"/>
      <c r="AD21" s="1811"/>
    </row>
    <row r="22" spans="2:30" ht="13.5" customHeight="1">
      <c r="B22" s="890">
        <v>14</v>
      </c>
      <c r="C22" s="403" t="s">
        <v>180</v>
      </c>
      <c r="D22" s="270">
        <v>18</v>
      </c>
      <c r="E22" s="309">
        <f>'ОБЕД-ПОЛДНИК раскладка12-18л. '!Q19</f>
        <v>100</v>
      </c>
      <c r="F22" s="1843">
        <f>'ОБЕД-ПОЛДНИК раскладка12-18л. '!AD42</f>
        <v>0</v>
      </c>
      <c r="G22" s="1843">
        <f>'ОБЕД-ПОЛДНИК раскладка12-18л. '!AD76</f>
        <v>0</v>
      </c>
      <c r="H22" s="1843">
        <f>'ОБЕД-ПОЛДНИК раскладка12-18л. '!AD98</f>
        <v>0</v>
      </c>
      <c r="I22" s="1843">
        <f>'ОБЕД-ПОЛДНИК раскладка12-18л. '!AD129</f>
        <v>0</v>
      </c>
      <c r="J22" s="1845">
        <f>'ОБЕД-ПОЛДНИК раскладка12-18л. '!Q152</f>
        <v>48</v>
      </c>
      <c r="K22" s="1847">
        <f>'ОБЕД-ПОЛДНИК раскладка12-18л. '!Q185</f>
        <v>68</v>
      </c>
      <c r="L22" s="1843">
        <f>'ОБЕД-ПОЛДНИК раскладка12-18л. '!AD217</f>
        <v>0</v>
      </c>
      <c r="M22" s="1843">
        <f>'ОБЕД-ПОЛДНИК раскладка12-18л. '!AD248</f>
        <v>0</v>
      </c>
      <c r="N22" s="1843">
        <f>'ОБЕД-ПОЛДНИК раскладка12-18л. '!AD271</f>
        <v>0</v>
      </c>
      <c r="O22" s="1843">
        <f>'ОБЕД-ПОЛДНИК раскладка12-18л. '!AD300</f>
        <v>0</v>
      </c>
      <c r="P22" s="1824">
        <f>'ОБЕД-ПОЛДНИК раскладка12-18л. '!AD325</f>
        <v>0</v>
      </c>
      <c r="Q22" s="1830">
        <v>18</v>
      </c>
      <c r="R22" s="1831">
        <v>100</v>
      </c>
      <c r="S22" s="1051"/>
      <c r="T22" s="172"/>
      <c r="U22" s="172"/>
      <c r="V22" s="298"/>
      <c r="W22" s="172"/>
      <c r="X22" s="172"/>
      <c r="Y22" s="1815"/>
      <c r="Z22" s="199"/>
      <c r="AA22" s="189"/>
      <c r="AB22" s="1816"/>
      <c r="AC22" s="172"/>
      <c r="AD22" s="1811"/>
    </row>
    <row r="23" spans="2:30" ht="13.5" customHeight="1">
      <c r="B23" s="890">
        <v>15</v>
      </c>
      <c r="C23" s="403" t="s">
        <v>413</v>
      </c>
      <c r="D23" s="270">
        <v>157.5</v>
      </c>
      <c r="E23" s="1672">
        <f>'ОБЕД-ПОЛДНИК раскладка12-18л. '!AD18</f>
        <v>0</v>
      </c>
      <c r="F23" s="1843">
        <f>'ОБЕД-ПОЛДНИК раскладка12-18л. '!Q46</f>
        <v>226.8</v>
      </c>
      <c r="G23" s="1843">
        <f>'ОБЕД-ПОЛДНИК раскладка12-18л. '!Q74</f>
        <v>146.47</v>
      </c>
      <c r="H23" s="1845">
        <f>'ОБЕД-ПОЛДНИК раскладка12-18л. '!Q99</f>
        <v>5.9</v>
      </c>
      <c r="I23" s="1843">
        <f>'ОБЕД-ПОЛДНИК раскладка12-18л. '!Q131</f>
        <v>108.83</v>
      </c>
      <c r="J23" s="1843">
        <f>'ОБЕД-ПОЛДНИК раскладка12-18л. '!Q153</f>
        <v>205.07</v>
      </c>
      <c r="K23" s="1843">
        <f>'ОБЕД-ПОЛДНИК раскладка12-18л. '!Q186</f>
        <v>200</v>
      </c>
      <c r="L23" s="1845">
        <f>'ОБЕД-ПОЛДНИК раскладка12-18л. '!Q214</f>
        <v>21.900000000000002</v>
      </c>
      <c r="M23" s="1844">
        <f>'ОБЕД-ПОЛДНИК раскладка12-18л. '!Q244</f>
        <v>236</v>
      </c>
      <c r="N23" s="1843">
        <f>'ОБЕД-ПОЛДНИК раскладка12-18л. '!U257</f>
        <v>255.2</v>
      </c>
      <c r="O23" s="1843">
        <f>'ОБЕД-ПОЛДНИК раскладка12-18л. '!Q296</f>
        <v>283.83</v>
      </c>
      <c r="P23" s="1826">
        <f>'ОБЕД-ПОЛДНИК раскладка12-18л. '!Q321</f>
        <v>200</v>
      </c>
      <c r="Q23" s="1830">
        <v>157.5</v>
      </c>
      <c r="R23" s="1831">
        <v>100</v>
      </c>
      <c r="S23" s="1051"/>
      <c r="T23" s="172"/>
      <c r="U23" s="172"/>
      <c r="V23" s="298"/>
      <c r="W23" s="172"/>
      <c r="X23" s="172"/>
      <c r="Y23" s="1815"/>
      <c r="Z23" s="199"/>
      <c r="AA23" s="189"/>
      <c r="AB23" s="1816"/>
      <c r="AC23" s="172"/>
      <c r="AD23" s="1817"/>
    </row>
    <row r="24" spans="2:30" ht="16.5" customHeight="1">
      <c r="B24" s="890">
        <v>16</v>
      </c>
      <c r="C24" s="403" t="s">
        <v>414</v>
      </c>
      <c r="D24" s="270">
        <v>27</v>
      </c>
      <c r="E24" s="309">
        <f>'ОБЕД-ПОЛДНИК раскладка12-18л. '!AF5</f>
        <v>0</v>
      </c>
      <c r="F24" s="1848">
        <f>'ОБЕД-ПОЛДНИК раскладка12-18л. '!AF30</f>
        <v>0</v>
      </c>
      <c r="G24" s="1845">
        <f>'ОБЕД-ПОЛДНИК раскладка12-18л. '!U64</f>
        <v>156.4</v>
      </c>
      <c r="H24" s="1843">
        <f>'ОБЕД-ПОЛДНИК раскладка12-18л. '!AF86</f>
        <v>0</v>
      </c>
      <c r="I24" s="1849">
        <f>'ОБЕД-ПОЛДНИК раскладка12-18л. '!AF117</f>
        <v>0</v>
      </c>
      <c r="J24" s="1845">
        <f>'ОБЕД-ПОЛДНИК раскладка12-18л. '!Q154</f>
        <v>54</v>
      </c>
      <c r="K24" s="1843">
        <f>'ОБЕД-ПОЛДНИК раскладка12-18л. '!AF173</f>
        <v>0</v>
      </c>
      <c r="L24" s="1849">
        <f>'ОБЕД-ПОЛДНИК раскладка12-18л. '!AF205</f>
        <v>0</v>
      </c>
      <c r="M24" s="1848">
        <f>'ОБЕД-ПОЛДНИК раскладка12-18л. '!AF236</f>
        <v>0</v>
      </c>
      <c r="N24" s="1850">
        <f>'ОБЕД-ПОЛДНИК раскладка12-18л. '!U258</f>
        <v>55</v>
      </c>
      <c r="O24" s="1850">
        <f>'ОБЕД-ПОЛДНИК раскладка12-18л. '!Q298</f>
        <v>58.6</v>
      </c>
      <c r="P24" s="1824">
        <f>'ОБЕД-ПОЛДНИК раскладка12-18л. '!AF313</f>
        <v>0</v>
      </c>
      <c r="Q24" s="1830">
        <v>27</v>
      </c>
      <c r="R24" s="1831">
        <v>100</v>
      </c>
      <c r="S24" s="1051"/>
      <c r="T24" s="172"/>
      <c r="U24" s="172"/>
      <c r="V24" s="298"/>
      <c r="W24" s="172"/>
      <c r="X24" s="172"/>
      <c r="Y24" s="1815"/>
      <c r="Z24" s="199"/>
      <c r="AA24" s="189"/>
      <c r="AB24" s="1816"/>
      <c r="AC24" s="172"/>
      <c r="AD24" s="1819"/>
    </row>
    <row r="25" spans="2:30">
      <c r="B25" s="890">
        <v>16</v>
      </c>
      <c r="C25" s="403" t="s">
        <v>59</v>
      </c>
      <c r="D25" s="270">
        <v>6.75</v>
      </c>
      <c r="E25" s="309">
        <f>'ОБЕД-ПОЛДНИК раскладка12-18л. '!AF6</f>
        <v>0</v>
      </c>
      <c r="F25" s="1848">
        <f>'ОБЕД-ПОЛДНИК раскладка12-18л. '!U36</f>
        <v>10</v>
      </c>
      <c r="G25" s="1847">
        <f>'ОБЕД-ПОЛДНИК раскладка12-18л. '!AF65</f>
        <v>0</v>
      </c>
      <c r="H25" s="1843">
        <f>'ОБЕД-ПОЛДНИК раскладка12-18л. '!AF87</f>
        <v>0</v>
      </c>
      <c r="I25" s="1849">
        <f>'ОБЕД-ПОЛДНИК раскладка12-18л. '!Q132</f>
        <v>15</v>
      </c>
      <c r="J25" s="1843">
        <f>'ОБЕД-ПОЛДНИК раскладка12-18л. '!AF145</f>
        <v>0</v>
      </c>
      <c r="K25" s="1843">
        <f>'ОБЕД-ПОЛДНИК раскладка12-18л. '!AF174</f>
        <v>0</v>
      </c>
      <c r="L25" s="1849">
        <f>'ОБЕД-ПОЛДНИК раскладка12-18л. '!U205</f>
        <v>10</v>
      </c>
      <c r="M25" s="1848">
        <f>'ОБЕД-ПОЛДНИК раскладка12-18л. '!Q245</f>
        <v>31</v>
      </c>
      <c r="N25" s="1848">
        <f>'ОБЕД-ПОЛДНИК раскладка12-18л. '!AF260</f>
        <v>0</v>
      </c>
      <c r="O25" s="1849">
        <f>'ОБЕД-ПОЛДНИК раскладка12-18л. '!AF289</f>
        <v>0</v>
      </c>
      <c r="P25" s="1824">
        <f>'ОБЕД-ПОЛДНИК раскладка12-18л. '!U311</f>
        <v>15</v>
      </c>
      <c r="Q25" s="1830">
        <v>6.75</v>
      </c>
      <c r="R25" s="1831">
        <v>100</v>
      </c>
      <c r="S25" s="1051"/>
      <c r="T25" s="172"/>
      <c r="U25" s="172"/>
      <c r="V25" s="298"/>
      <c r="W25" s="172"/>
      <c r="X25" s="172"/>
      <c r="Y25" s="1815"/>
      <c r="Z25" s="199"/>
      <c r="AA25" s="189"/>
      <c r="AB25" s="1816"/>
      <c r="AC25" s="172"/>
      <c r="AD25" s="1811"/>
    </row>
    <row r="26" spans="2:30" ht="12.75" customHeight="1">
      <c r="B26" s="890">
        <v>17</v>
      </c>
      <c r="C26" s="403" t="s">
        <v>415</v>
      </c>
      <c r="D26" s="270">
        <v>4.5</v>
      </c>
      <c r="E26" s="329">
        <f>'ОБЕД-ПОЛДНИК раскладка12-18л. '!Q20</f>
        <v>3.45</v>
      </c>
      <c r="F26" s="1851">
        <f>'ОБЕД-ПОЛДНИК раскладка12-18л. '!U37</f>
        <v>2.4500000000000002</v>
      </c>
      <c r="G26" s="1847">
        <f>'ОБЕД-ПОЛДНИК раскладка12-18л. '!U65</f>
        <v>11.8</v>
      </c>
      <c r="H26" s="1846">
        <f>'ОБЕД-ПОЛДНИК раскладка12-18л. '!AF88</f>
        <v>0</v>
      </c>
      <c r="I26" s="1851">
        <f>'ОБЕД-ПОЛДНИК раскладка12-18л. '!U121</f>
        <v>0.8</v>
      </c>
      <c r="J26" s="1843">
        <f>'ОБЕД-ПОЛДНИК раскладка12-18л. '!U144</f>
        <v>11.22</v>
      </c>
      <c r="K26" s="1843">
        <f>'ОБЕД-ПОЛДНИК раскладка12-18л. '!U177</f>
        <v>5.43</v>
      </c>
      <c r="L26" s="1851">
        <f>'ОБЕД-ПОЛДНИК раскладка12-18л. '!U206</f>
        <v>1.8</v>
      </c>
      <c r="M26" s="1850">
        <f>'ОБЕД-ПОЛДНИК раскладка12-18л. '!AF238</f>
        <v>0</v>
      </c>
      <c r="N26" s="1850">
        <f>'ОБЕД-ПОЛДНИК раскладка12-18л. '!U259</f>
        <v>8.75</v>
      </c>
      <c r="O26" s="1850">
        <f>'ОБЕД-ПОЛДНИК раскладка12-18л. '!U287</f>
        <v>8.3000000000000007</v>
      </c>
      <c r="P26" s="1827">
        <f>'ОБЕД-ПОЛДНИК раскладка12-18л. '!AF315</f>
        <v>0</v>
      </c>
      <c r="Q26" s="1830">
        <v>4.5</v>
      </c>
      <c r="R26" s="1831">
        <v>100</v>
      </c>
      <c r="S26" s="1051"/>
      <c r="T26" s="172"/>
      <c r="U26" s="172"/>
      <c r="V26" s="298"/>
      <c r="W26" s="172"/>
      <c r="X26" s="172"/>
      <c r="Y26" s="1815"/>
      <c r="Z26" s="199"/>
      <c r="AA26" s="189"/>
      <c r="AB26" s="1816"/>
      <c r="AC26" s="172"/>
      <c r="AD26" s="1811"/>
    </row>
    <row r="27" spans="2:30">
      <c r="B27" s="890">
        <v>18</v>
      </c>
      <c r="C27" s="403" t="s">
        <v>60</v>
      </c>
      <c r="D27" s="270">
        <v>15.75</v>
      </c>
      <c r="E27" s="309">
        <f>'ОБЕД-ПОЛДНИК раскладка12-18л. '!U10</f>
        <v>11.3</v>
      </c>
      <c r="F27" s="1850">
        <f>'ОБЕД-ПОЛДНИК раскладка12-18л. '!U38</f>
        <v>18.799999999999997</v>
      </c>
      <c r="G27" s="1847">
        <f>'ОБЕД-ПОЛДНИК раскладка12-18л. '!U66</f>
        <v>22.3</v>
      </c>
      <c r="H27" s="1843">
        <f>'ОБЕД-ПОЛДНИК раскладка12-18л. '!U90</f>
        <v>10.95</v>
      </c>
      <c r="I27" s="1849">
        <f>'ОБЕД-ПОЛДНИК раскладка12-18л. '!U122</f>
        <v>16.350000000000001</v>
      </c>
      <c r="J27" s="1843">
        <f>'ОБЕД-ПОЛДНИК раскладка12-18л. '!U145</f>
        <v>17.940000000000001</v>
      </c>
      <c r="K27" s="1845">
        <f>'ОБЕД-ПОЛДНИК раскладка12-18л. '!U178</f>
        <v>11.6</v>
      </c>
      <c r="L27" s="1851">
        <f>'ОБЕД-ПОЛДНИК раскладка12-18л. '!U207</f>
        <v>20.3</v>
      </c>
      <c r="M27" s="1850">
        <f>'ОБЕД-ПОЛДНИК раскладка12-18л. '!Q246</f>
        <v>10.210000000000001</v>
      </c>
      <c r="N27" s="1850">
        <f>'ОБЕД-ПОЛДНИК раскладка12-18л. '!U260</f>
        <v>19.830000000000002</v>
      </c>
      <c r="O27" s="1849">
        <f>'ОБЕД-ПОЛДНИК раскладка12-18л. '!U288</f>
        <v>10.920000000000002</v>
      </c>
      <c r="P27" s="1824">
        <f>'ОБЕД-ПОЛДНИК раскладка12-18л. '!U312</f>
        <v>18.5</v>
      </c>
      <c r="Q27" s="1830">
        <v>15.75</v>
      </c>
      <c r="R27" s="1831">
        <v>100</v>
      </c>
      <c r="S27" s="1051"/>
      <c r="T27" s="172"/>
      <c r="U27" s="172"/>
      <c r="V27" s="298"/>
      <c r="W27" s="172"/>
      <c r="X27" s="172"/>
      <c r="Y27" s="1815"/>
      <c r="Z27" s="199"/>
      <c r="AA27" s="189"/>
      <c r="AB27" s="1816"/>
      <c r="AC27" s="172"/>
      <c r="AD27" s="1811"/>
    </row>
    <row r="28" spans="2:30">
      <c r="B28" s="890">
        <v>19</v>
      </c>
      <c r="C28" s="403" t="s">
        <v>61</v>
      </c>
      <c r="D28" s="270">
        <v>8.1</v>
      </c>
      <c r="E28" s="1672">
        <f>'ОБЕД-ПОЛДНИК раскладка12-18л. '!U11</f>
        <v>8.6999999999999993</v>
      </c>
      <c r="F28" s="1852">
        <f>'ОБЕД-ПОЛДНИК раскладка12-18л. '!U39</f>
        <v>12.4</v>
      </c>
      <c r="G28" s="1845">
        <f>'ОБЕД-ПОЛДНИК раскладка12-18л. '!U67</f>
        <v>5</v>
      </c>
      <c r="H28" s="1843">
        <f>'ОБЕД-ПОЛДНИК раскладка12-18л. '!U91</f>
        <v>6.5500000000000007</v>
      </c>
      <c r="I28" s="1849">
        <f>'ОБЕД-ПОЛДНИК раскладка12-18л. '!U123</f>
        <v>5.5</v>
      </c>
      <c r="J28" s="1843">
        <f>'ОБЕД-ПОЛДНИК раскладка12-18л. '!U146</f>
        <v>14.3</v>
      </c>
      <c r="K28" s="1844">
        <f>'ОБЕД-ПОЛДНИК раскладка12-18л. '!U179</f>
        <v>8</v>
      </c>
      <c r="L28" s="1851">
        <f>'ОБЕД-ПОЛДНИК раскладка12-18л. '!U208</f>
        <v>9.5</v>
      </c>
      <c r="M28" s="1850">
        <f>'ОБЕД-ПОЛДНИК раскладка12-18л. '!AF240</f>
        <v>0</v>
      </c>
      <c r="N28" s="1850">
        <f>'ОБЕД-ПОЛДНИК раскладка12-18л. '!U261</f>
        <v>13.5</v>
      </c>
      <c r="O28" s="1850">
        <f>'ОБЕД-ПОЛДНИК раскладка12-18л. '!U289</f>
        <v>11.75</v>
      </c>
      <c r="P28" s="1824">
        <f>'ОБЕД-ПОЛДНИК раскладка12-18л. '!U313</f>
        <v>2</v>
      </c>
      <c r="Q28" s="1830">
        <v>8.1</v>
      </c>
      <c r="R28" s="1831">
        <v>100</v>
      </c>
      <c r="S28" s="1051"/>
      <c r="T28" s="172"/>
      <c r="U28" s="172"/>
      <c r="V28" s="298"/>
      <c r="W28" s="172"/>
      <c r="X28" s="172"/>
      <c r="Y28" s="1815"/>
      <c r="Z28" s="199"/>
      <c r="AA28" s="189"/>
      <c r="AB28" s="1816"/>
      <c r="AC28" s="172"/>
      <c r="AD28" s="1811"/>
    </row>
    <row r="29" spans="2:30">
      <c r="B29" s="890">
        <v>20</v>
      </c>
      <c r="C29" s="403" t="s">
        <v>416</v>
      </c>
      <c r="D29" s="270">
        <v>18</v>
      </c>
      <c r="E29" s="329">
        <f>'ОБЕД-ПОЛДНИК раскладка12-18л. '!U12</f>
        <v>4</v>
      </c>
      <c r="F29" s="1850">
        <f>'ОБЕД-ПОЛДНИК раскладка12-18л. '!U40</f>
        <v>4.4000000000000004</v>
      </c>
      <c r="G29" s="1847">
        <f>'ОБЕД-ПОЛДНИК раскладка12-18л. '!U68</f>
        <v>10.8</v>
      </c>
      <c r="H29" s="1845">
        <f>'ОБЕД-ПОЛДНИК раскладка12-18л. '!U92</f>
        <v>1.2</v>
      </c>
      <c r="I29" s="1849">
        <f>'ОБЕД-ПОЛДНИК раскладка12-18л. '!U124</f>
        <v>3.6</v>
      </c>
      <c r="J29" s="1843">
        <f>'ОБЕД-ПОЛДНИК раскладка12-18л. '!U147</f>
        <v>18.2</v>
      </c>
      <c r="K29" s="1843">
        <f>'ОБЕД-ПОЛДНИК раскладка12-18л. '!U180</f>
        <v>28.08</v>
      </c>
      <c r="L29" s="1851">
        <f>'ОБЕД-ПОЛДНИК раскладка12-18л. '!U209</f>
        <v>3</v>
      </c>
      <c r="M29" s="1852">
        <f>'ОБЕД-ПОЛДНИК раскладка12-18л. '!U237</f>
        <v>114.8</v>
      </c>
      <c r="N29" s="1852">
        <f>'ОБЕД-ПОЛДНИК раскладка12-18л. '!U262</f>
        <v>13.52</v>
      </c>
      <c r="O29" s="1853">
        <f>'ОБЕД-ПОЛДНИК раскладка12-18л. '!U290</f>
        <v>14.4</v>
      </c>
      <c r="P29" s="1826">
        <f>'ОБЕД-ПОЛДНИК раскладка12-18л. '!AF318</f>
        <v>0</v>
      </c>
      <c r="Q29" s="1830">
        <v>18</v>
      </c>
      <c r="R29" s="1831">
        <v>100</v>
      </c>
      <c r="S29" s="1051"/>
      <c r="T29" s="172"/>
      <c r="U29" s="172"/>
      <c r="V29" s="298"/>
      <c r="W29" s="172"/>
      <c r="X29" s="172"/>
      <c r="Y29" s="1815"/>
      <c r="Z29" s="199"/>
      <c r="AA29" s="189"/>
      <c r="AB29" s="1816"/>
      <c r="AC29" s="172"/>
      <c r="AD29" s="1811"/>
    </row>
    <row r="30" spans="2:30" ht="14.25" customHeight="1">
      <c r="B30" s="890">
        <v>21</v>
      </c>
      <c r="C30" s="403" t="s">
        <v>62</v>
      </c>
      <c r="D30" s="270">
        <v>15.75</v>
      </c>
      <c r="E30" s="309">
        <f>'ОБЕД-ПОЛДНИК раскладка12-18л. '!U13</f>
        <v>21.57</v>
      </c>
      <c r="F30" s="1850">
        <f>'ОБЕД-ПОЛДНИК раскладка12-18л. '!U41</f>
        <v>10.9</v>
      </c>
      <c r="G30" s="1845">
        <f>'ОБЕД-ПОЛДНИК раскладка12-18л. '!U69</f>
        <v>23.6</v>
      </c>
      <c r="H30" s="1843">
        <f>'ОБЕД-ПОЛДНИК раскладка12-18л. '!U93</f>
        <v>20</v>
      </c>
      <c r="I30" s="1849">
        <f>'ОБЕД-ПОЛДНИК раскладка12-18л. '!U125</f>
        <v>10</v>
      </c>
      <c r="J30" s="1843">
        <f>'ОБЕД-ПОЛДНИК раскладка12-18л. '!AF150</f>
        <v>0</v>
      </c>
      <c r="K30" s="1843">
        <f>'ОБЕД-ПОЛДНИК раскладка12-18л. '!U181</f>
        <v>16.2</v>
      </c>
      <c r="L30" s="1848">
        <f>'ОБЕД-ПОЛДНИК раскладка12-18л. '!U210</f>
        <v>10</v>
      </c>
      <c r="M30" s="1851">
        <f>'ОБЕД-ПОЛДНИК раскладка12-18л. '!U238</f>
        <v>19.100000000000001</v>
      </c>
      <c r="N30" s="1850">
        <f>'ОБЕД-ПОЛДНИК раскладка12-18л. '!U263</f>
        <v>10.18</v>
      </c>
      <c r="O30" s="1852">
        <f>'ОБЕД-ПОЛДНИК раскладка12-18л. '!U291</f>
        <v>26.28</v>
      </c>
      <c r="P30" s="1824">
        <f>'ОБЕД-ПОЛДНИК раскладка12-18л. '!U314</f>
        <v>21.17</v>
      </c>
      <c r="Q30" s="1830">
        <v>15.75</v>
      </c>
      <c r="R30" s="1831">
        <v>100</v>
      </c>
      <c r="S30" s="1051"/>
      <c r="T30" s="172"/>
      <c r="U30" s="172"/>
      <c r="V30" s="298"/>
      <c r="W30" s="172"/>
      <c r="X30" s="172"/>
      <c r="Y30" s="1815"/>
      <c r="Z30" s="199"/>
      <c r="AA30" s="189"/>
      <c r="AB30" s="1816"/>
      <c r="AC30" s="172"/>
      <c r="AD30" s="1811"/>
    </row>
    <row r="31" spans="2:30" ht="14.25" customHeight="1">
      <c r="B31" s="890">
        <v>22</v>
      </c>
      <c r="C31" s="403" t="s">
        <v>63</v>
      </c>
      <c r="D31" s="270">
        <v>6.75</v>
      </c>
      <c r="E31" s="309">
        <f>'ОБЕД-ПОЛДНИК раскладка12-18л. '!U14</f>
        <v>35</v>
      </c>
      <c r="F31" s="1848">
        <f>'ОБЕД-ПОЛДНИК раскладка12-18л. '!AF37</f>
        <v>0</v>
      </c>
      <c r="G31" s="1847">
        <f>'ОБЕД-ПОЛДНИК раскладка12-18л. '!AF71</f>
        <v>0</v>
      </c>
      <c r="H31" s="1843">
        <f>'ОБЕД-ПОЛДНИК раскладка12-18л. '!AF93</f>
        <v>0</v>
      </c>
      <c r="I31" s="1849">
        <f>'ОБЕД-ПОЛДНИК раскладка12-18л. '!U126</f>
        <v>30</v>
      </c>
      <c r="J31" s="1843">
        <f>'ОБЕД-ПОЛДНИК раскладка12-18л. '!AF151</f>
        <v>0</v>
      </c>
      <c r="K31" s="1843">
        <f>'ОБЕД-ПОЛДНИК раскладка12-18л. '!AF180</f>
        <v>0</v>
      </c>
      <c r="L31" s="1849">
        <f>'ОБЕД-ПОЛДНИК раскладка12-18л. '!AF212</f>
        <v>0</v>
      </c>
      <c r="M31" s="1848">
        <f>'ОБЕД-ПОЛДНИК раскладка12-18л. '!AF243</f>
        <v>0</v>
      </c>
      <c r="N31" s="1848">
        <f>'ОБЕД-ПОЛДНИК раскладка12-18л. '!AF266</f>
        <v>0</v>
      </c>
      <c r="O31" s="1849">
        <f>'ОБЕД-ПОЛДНИК раскладка12-18л. '!AF295</f>
        <v>0</v>
      </c>
      <c r="P31" s="1824">
        <f>'ОБЕД-ПОЛДНИК раскладка12-18л. '!U315</f>
        <v>16</v>
      </c>
      <c r="Q31" s="1830">
        <v>6.75</v>
      </c>
      <c r="R31" s="1831">
        <v>100</v>
      </c>
      <c r="S31" s="1051"/>
      <c r="T31" s="172"/>
      <c r="U31" s="172"/>
      <c r="V31" s="298"/>
      <c r="W31" s="172"/>
      <c r="X31" s="172"/>
      <c r="Y31" s="1815"/>
      <c r="Z31" s="199"/>
      <c r="AA31" s="189"/>
      <c r="AB31" s="1816"/>
      <c r="AC31" s="172"/>
      <c r="AD31" s="1811"/>
    </row>
    <row r="32" spans="2:30" ht="12.75" customHeight="1">
      <c r="B32" s="890">
        <v>23</v>
      </c>
      <c r="C32" s="403" t="s">
        <v>64</v>
      </c>
      <c r="D32" s="270">
        <v>0.9</v>
      </c>
      <c r="E32" s="309">
        <f>'ОБЕД-ПОЛДНИК раскладка12-18л. '!U15</f>
        <v>1</v>
      </c>
      <c r="F32" s="1852">
        <f>'ОБЕД-ПОЛДНИК раскладка12-18л. '!AF38</f>
        <v>0</v>
      </c>
      <c r="G32" s="1847">
        <f>'ОБЕД-ПОЛДНИК раскладка12-18л. '!U70</f>
        <v>1</v>
      </c>
      <c r="H32" s="1843">
        <f>'ОБЕД-ПОЛДНИК раскладка12-18л. '!U94</f>
        <v>1</v>
      </c>
      <c r="I32" s="1849">
        <f>'ОБЕД-ПОЛДНИК раскладка12-18л. '!U127</f>
        <v>1</v>
      </c>
      <c r="J32" s="1843">
        <f>'ОБЕД-ПОЛДНИК раскладка12-18л. '!AF152</f>
        <v>0</v>
      </c>
      <c r="K32" s="1843">
        <f>'ОБЕД-ПОЛДНИК раскладка12-18л. '!U182</f>
        <v>1</v>
      </c>
      <c r="L32" s="1849">
        <f>'ОБЕД-ПОЛДНИК раскладка12-18л. '!U211</f>
        <v>1</v>
      </c>
      <c r="M32" s="1852">
        <f>'ОБЕД-ПОЛДНИК раскладка12-18л. '!AF244</f>
        <v>0</v>
      </c>
      <c r="N32" s="1852">
        <f>'ОБЕД-ПОЛДНИК раскладка12-18л. '!AF267</f>
        <v>0</v>
      </c>
      <c r="O32" s="1849">
        <f>'ОБЕД-ПОЛДНИК раскладка12-18л. '!U292</f>
        <v>1</v>
      </c>
      <c r="P32" s="1824">
        <f>'ОБЕД-ПОЛДНИК раскладка12-18л. '!AF321</f>
        <v>0</v>
      </c>
      <c r="Q32" s="1830">
        <v>0.58399999999999996</v>
      </c>
      <c r="R32" s="1831">
        <v>100</v>
      </c>
      <c r="S32" s="1051"/>
      <c r="T32" s="172"/>
      <c r="U32" s="172"/>
      <c r="V32" s="298"/>
      <c r="W32" s="172"/>
      <c r="X32" s="172"/>
      <c r="Y32" s="1815"/>
      <c r="Z32" s="199"/>
      <c r="AA32" s="189"/>
      <c r="AB32" s="1816"/>
      <c r="AC32" s="172"/>
      <c r="AD32" s="1811"/>
    </row>
    <row r="33" spans="2:30" ht="13.5" customHeight="1">
      <c r="B33" s="890">
        <v>24</v>
      </c>
      <c r="C33" s="403" t="s">
        <v>417</v>
      </c>
      <c r="D33" s="270">
        <v>0.54</v>
      </c>
      <c r="E33" s="309">
        <f>'ОБЕД-ПОЛДНИК раскладка12-18л. '!AF14</f>
        <v>0</v>
      </c>
      <c r="F33" s="1848">
        <f>'ОБЕД-ПОЛДНИК раскладка12-18л. '!AF39</f>
        <v>0</v>
      </c>
      <c r="G33" s="1847">
        <f>'ОБЕД-ПОЛДНИК раскладка12-18л. '!AF73</f>
        <v>0</v>
      </c>
      <c r="H33" s="1843">
        <f>'ОБЕД-ПОЛДНИК раскладка12-18л. '!AF95</f>
        <v>0</v>
      </c>
      <c r="I33" s="1849">
        <f>'ОБЕД-ПОЛДНИК раскладка12-18л. '!AF126</f>
        <v>0</v>
      </c>
      <c r="J33" s="1843">
        <f>'ОБЕД-ПОЛДНИК раскладка12-18л. '!AF153</f>
        <v>0</v>
      </c>
      <c r="K33" s="1843">
        <f>'ОБЕД-ПОЛДНИК раскладка12-18л. '!U183</f>
        <v>3.24</v>
      </c>
      <c r="L33" s="1849">
        <f>'ОБЕД-ПОЛДНИК раскладка12-18л. '!AF214</f>
        <v>0</v>
      </c>
      <c r="M33" s="1852">
        <f>'ОБЕД-ПОЛДНИК раскладка12-18л. '!AF245</f>
        <v>0</v>
      </c>
      <c r="N33" s="1852">
        <f>'ОБЕД-ПОЛДНИК раскладка12-18л. '!AF268</f>
        <v>0</v>
      </c>
      <c r="O33" s="1849">
        <f>'ОБЕД-ПОЛДНИК раскладка12-18л. '!U293</f>
        <v>3.24</v>
      </c>
      <c r="P33" s="1824">
        <f>'ОБЕД-ПОЛДНИК раскладка12-18л. '!AF322</f>
        <v>0</v>
      </c>
      <c r="Q33" s="1830">
        <v>0.54</v>
      </c>
      <c r="R33" s="1831">
        <v>100</v>
      </c>
      <c r="S33" s="1051"/>
      <c r="T33" s="172"/>
      <c r="U33" s="172"/>
      <c r="V33" s="298"/>
      <c r="W33" s="172"/>
      <c r="X33" s="172"/>
      <c r="Y33" s="1815"/>
      <c r="Z33" s="199"/>
      <c r="AA33" s="189"/>
      <c r="AB33" s="1816"/>
      <c r="AC33" s="172"/>
      <c r="AD33" s="1811"/>
    </row>
    <row r="34" spans="2:30" ht="12.75" customHeight="1">
      <c r="B34" s="890">
        <v>25</v>
      </c>
      <c r="C34" s="403" t="s">
        <v>181</v>
      </c>
      <c r="D34" s="270">
        <v>0.9</v>
      </c>
      <c r="E34" s="309">
        <f>'ОБЕД-ПОЛДНИК раскладка12-18л. '!AF15</f>
        <v>0</v>
      </c>
      <c r="F34" s="1852">
        <f>'ОБЕД-ПОЛДНИК раскладка12-18л. '!U42</f>
        <v>3.6</v>
      </c>
      <c r="G34" s="1847">
        <f>'ОБЕД-ПОЛДНИК раскладка12-18л. '!AF74</f>
        <v>0</v>
      </c>
      <c r="H34" s="1843">
        <f>'ОБЕД-ПОЛДНИК раскладка12-18л. '!AF96</f>
        <v>0</v>
      </c>
      <c r="I34" s="1849">
        <f>'ОБЕД-ПОЛДНИК раскладка12-18л. '!AF127</f>
        <v>0</v>
      </c>
      <c r="J34" s="1843">
        <f>'ОБЕД-ПОЛДНИК раскладка12-18л. '!AF154</f>
        <v>0</v>
      </c>
      <c r="K34" s="1843">
        <f>'ОБЕД-ПОЛДНИК раскладка12-18л. '!AF183</f>
        <v>0</v>
      </c>
      <c r="L34" s="1849">
        <f>'ОБЕД-ПОЛДНИК раскладка12-18л. '!AF215</f>
        <v>0</v>
      </c>
      <c r="M34" s="1852">
        <f>'ОБЕД-ПОЛДНИК раскладка12-18л. '!U239</f>
        <v>3.6</v>
      </c>
      <c r="N34" s="1848">
        <f>'ОБЕД-ПОЛДНИК раскладка12-18л. '!AF269</f>
        <v>0</v>
      </c>
      <c r="O34" s="1849">
        <f>'ОБЕД-ПОЛДНИК раскладка12-18л. '!AF298</f>
        <v>0</v>
      </c>
      <c r="P34" s="1824">
        <f>'ОБЕД-ПОЛДНИК раскладка12-18л. '!U316</f>
        <v>3.6</v>
      </c>
      <c r="Q34" s="1830">
        <v>0.9</v>
      </c>
      <c r="R34" s="1831">
        <v>100</v>
      </c>
      <c r="S34" s="1051"/>
      <c r="T34" s="172"/>
      <c r="U34" s="172"/>
      <c r="V34" s="298"/>
      <c r="W34" s="172"/>
      <c r="X34" s="172"/>
      <c r="Y34" s="1815"/>
      <c r="Z34" s="199"/>
      <c r="AA34" s="189"/>
      <c r="AB34" s="1816"/>
      <c r="AC34" s="172"/>
      <c r="AD34" s="1811"/>
    </row>
    <row r="35" spans="2:30" ht="14.25" customHeight="1">
      <c r="B35" s="890">
        <v>26</v>
      </c>
      <c r="C35" s="936" t="s">
        <v>418</v>
      </c>
      <c r="D35" s="270">
        <v>2.25</v>
      </c>
      <c r="E35" s="329">
        <f>'ОБЕД-ПОЛДНИК раскладка12-18л. '!U16</f>
        <v>2.25</v>
      </c>
      <c r="F35" s="1850">
        <f>'ОБЕД-ПОЛДНИК раскладка12-18л. '!U43</f>
        <v>2.5</v>
      </c>
      <c r="G35" s="1845">
        <f>'ОБЕД-ПОЛДНИК раскладка12-18л. '!U71</f>
        <v>1.7</v>
      </c>
      <c r="H35" s="1843">
        <f>'ОБЕД-ПОЛДНИК раскладка12-18л. '!U95</f>
        <v>1.5</v>
      </c>
      <c r="I35" s="1849">
        <f>'ОБЕД-ПОЛДНИК раскладка12-18л. '!U128</f>
        <v>1.7</v>
      </c>
      <c r="J35" s="1843">
        <f>'ОБЕД-ПОЛДНИК раскладка12-18л. '!U148</f>
        <v>2.9499999999999997</v>
      </c>
      <c r="K35" s="1843">
        <f>'ОБЕД-ПОЛДНИК раскладка12-18л. '!U184</f>
        <v>3.25</v>
      </c>
      <c r="L35" s="1849">
        <f>'ОБЕД-ПОЛДНИК раскладка12-18л. '!U212</f>
        <v>1.7</v>
      </c>
      <c r="M35" s="1850">
        <f>'ОБЕД-ПОЛДНИК раскладка12-18л. '!U240</f>
        <v>2.2000000000000002</v>
      </c>
      <c r="N35" s="1850">
        <f>'ОБЕД-ПОЛДНИК раскладка12-18л. '!U264</f>
        <v>3.4499999999999997</v>
      </c>
      <c r="O35" s="1849">
        <f>'ОБЕД-ПОЛДНИК раскладка12-18л. '!U294</f>
        <v>1.7</v>
      </c>
      <c r="P35" s="1824">
        <f>'ОБЕД-ПОЛДНИК раскладка12-18л. '!U317</f>
        <v>2.1</v>
      </c>
      <c r="Q35" s="1830">
        <v>2.25</v>
      </c>
      <c r="R35" s="1831">
        <v>100</v>
      </c>
      <c r="S35" s="1051"/>
      <c r="T35" s="172"/>
      <c r="U35" s="172"/>
      <c r="V35" s="298"/>
      <c r="W35" s="172"/>
      <c r="X35" s="172"/>
      <c r="Y35" s="1815"/>
      <c r="Z35" s="199"/>
      <c r="AA35" s="189"/>
      <c r="AB35" s="1816"/>
      <c r="AC35" s="172"/>
      <c r="AD35" s="1811"/>
    </row>
    <row r="36" spans="2:30" ht="12.75" customHeight="1">
      <c r="B36" s="890">
        <v>28</v>
      </c>
      <c r="C36" s="403" t="s">
        <v>182</v>
      </c>
      <c r="D36" s="270">
        <v>1.8</v>
      </c>
      <c r="E36" s="309">
        <f>'ОБЕД-ПОЛДНИК раскладка12-18л. '!AF18</f>
        <v>0</v>
      </c>
      <c r="F36" s="1848">
        <f>'ОБЕД-ПОЛДНИК раскладка12-18л. '!AF43</f>
        <v>0</v>
      </c>
      <c r="G36" s="1847">
        <f>'ОБЕД-ПОЛДНИК раскладка12-18л. '!AF77</f>
        <v>0</v>
      </c>
      <c r="H36" s="1844">
        <f>'ОБЕД-ПОЛДНИК раскладка12-18л. '!AF99</f>
        <v>0</v>
      </c>
      <c r="I36" s="1849">
        <f>'ОБЕД-ПОЛДНИК раскладка12-18л. '!AF130</f>
        <v>0</v>
      </c>
      <c r="J36" s="1843">
        <f>'ОБЕД-ПОЛДНИК раскладка12-18л. '!AF157</f>
        <v>0</v>
      </c>
      <c r="K36" s="1843">
        <f>'ОБЕД-ПОЛДНИК раскладка12-18л. '!U185</f>
        <v>11.6</v>
      </c>
      <c r="L36" s="1849">
        <f>'ОБЕД-ПОЛДНИК раскладка12-18л. '!AF218</f>
        <v>0</v>
      </c>
      <c r="M36" s="1850">
        <f>'ОБЕД-ПОЛДНИК раскладка12-18л. '!AF249</f>
        <v>0</v>
      </c>
      <c r="N36" s="1848">
        <f>'ОБЕД-ПОЛДНИК раскладка12-18л. '!U265</f>
        <v>10</v>
      </c>
      <c r="O36" s="1849">
        <f>'ОБЕД-ПОЛДНИК раскладка12-18л. '!AF301</f>
        <v>0</v>
      </c>
      <c r="P36" s="1824">
        <f>'ОБЕД-ПОЛДНИК раскладка12-18л. '!AF326</f>
        <v>0</v>
      </c>
      <c r="Q36" s="1830">
        <v>1.8</v>
      </c>
      <c r="R36" s="1831">
        <v>100</v>
      </c>
      <c r="S36" s="1051"/>
      <c r="T36" s="172"/>
      <c r="U36" s="172"/>
      <c r="V36" s="298"/>
      <c r="W36" s="172"/>
      <c r="X36" s="172"/>
      <c r="Y36" s="1815"/>
      <c r="Z36" s="199"/>
      <c r="AA36" s="189"/>
      <c r="AB36" s="1816"/>
      <c r="AC36" s="172"/>
      <c r="AD36" s="1820"/>
    </row>
    <row r="37" spans="2:30" ht="12.75" customHeight="1">
      <c r="B37" s="890">
        <v>27</v>
      </c>
      <c r="C37" s="403" t="s">
        <v>183</v>
      </c>
      <c r="D37" s="270">
        <v>0.9</v>
      </c>
      <c r="E37" s="309">
        <f>'ОБЕД-ПОЛДНИК раскладка12-18л. '!U17</f>
        <v>1.3103</v>
      </c>
      <c r="F37" s="1851">
        <f>'ОБЕД-ПОЛДНИК раскладка12-18л. '!U44</f>
        <v>6.9000000000000006E-2</v>
      </c>
      <c r="G37" s="1844">
        <f>'ОБЕД-ПОЛДНИК раскладка12-18л. '!U72</f>
        <v>1.04E-2</v>
      </c>
      <c r="H37" s="1843">
        <f>'ОБЕД-ПОЛДНИК раскладка12-18л. '!U96</f>
        <v>1.718</v>
      </c>
      <c r="I37" s="1849">
        <f>'ОБЕД-ПОЛДНИК раскладка12-18л. '!U129</f>
        <v>1.1120000000000001</v>
      </c>
      <c r="J37" s="1843">
        <f>'ОБЕД-ПОЛДНИК раскладка12-18л. '!U149</f>
        <v>1.1811</v>
      </c>
      <c r="K37" s="1843">
        <f>'ОБЕД-ПОЛДНИК раскладка12-18л. '!U186</f>
        <v>1.1100000000000001</v>
      </c>
      <c r="L37" s="1854">
        <f>'ОБЕД-ПОЛДНИК раскладка12-18л. '!U213</f>
        <v>0.03</v>
      </c>
      <c r="M37" s="1854">
        <f>'ОБЕД-ПОЛДНИК раскладка12-18л. '!U241</f>
        <v>0.21000000000000002</v>
      </c>
      <c r="N37" s="1851">
        <f>'ОБЕД-ПОЛДНИК раскладка12-18л. '!U266</f>
        <v>1.3602200000000002</v>
      </c>
      <c r="O37" s="1849">
        <f>'ОБЕД-ПОЛДНИК раскладка12-18л. '!U295</f>
        <v>1.3274000000000001</v>
      </c>
      <c r="P37" s="1825">
        <f>'ОБЕД-ПОЛДНИК раскладка12-18л. '!U318</f>
        <v>1.36</v>
      </c>
      <c r="Q37" s="1830">
        <v>0.9</v>
      </c>
      <c r="R37" s="1831">
        <v>100</v>
      </c>
      <c r="S37" s="1051"/>
      <c r="T37" s="172"/>
      <c r="U37" s="172"/>
      <c r="V37" s="298"/>
      <c r="W37" s="172"/>
      <c r="X37" s="172"/>
      <c r="Y37" s="1815"/>
      <c r="Z37" s="199"/>
      <c r="AA37" s="189"/>
      <c r="AB37" s="1816"/>
      <c r="AC37" s="172"/>
      <c r="AD37" s="1811"/>
    </row>
    <row r="38" spans="2:30" ht="15.75" customHeight="1">
      <c r="B38" s="890">
        <v>28</v>
      </c>
      <c r="C38" s="403" t="s">
        <v>66</v>
      </c>
      <c r="D38" s="270">
        <v>40.5</v>
      </c>
      <c r="E38" s="1855">
        <f>'ОБЕД-ПОЛДНИК меню  12-18л.  '!E79</f>
        <v>40.478999999999999</v>
      </c>
      <c r="F38" s="1856">
        <f>'ОБЕД-ПОЛДНИК меню  12-18л.  '!E103</f>
        <v>40.251000000000005</v>
      </c>
      <c r="G38" s="1856">
        <f>'ОБЕД-ПОЛДНИК меню  12-18л.  '!E133</f>
        <v>40.793999999999997</v>
      </c>
      <c r="H38" s="1856">
        <f>'ОБЕД-ПОЛДНИК меню  12-18л.  '!E154</f>
        <v>40.269999999999996</v>
      </c>
      <c r="I38" s="1856">
        <f>'ОБЕД-ПОЛДНИК меню  12-18л.  '!E181</f>
        <v>41.216999999999999</v>
      </c>
      <c r="J38" s="1856">
        <f>'ОБЕД-ПОЛДНИК меню  12-18л.  '!E200</f>
        <v>39.989000000000004</v>
      </c>
      <c r="K38" s="1856">
        <f>'ОБЕД-ПОЛДНИК меню  12-18л.  '!E233</f>
        <v>40.5</v>
      </c>
      <c r="L38" s="1856">
        <f>'ОБЕД-ПОЛДНИК меню  12-18л.  '!E256</f>
        <v>39.622999999999998</v>
      </c>
      <c r="M38" s="1856">
        <f>'ОБЕД-ПОЛДНИК меню  12-18л.  '!E286</f>
        <v>40.5</v>
      </c>
      <c r="N38" s="1856">
        <f>'ОБЕД-ПОЛДНИК меню  12-18л.  '!E307</f>
        <v>40.93</v>
      </c>
      <c r="O38" s="1856">
        <f>'ОБЕД-ПОЛДНИК меню  12-18л.  '!E336</f>
        <v>41.126999999999995</v>
      </c>
      <c r="P38" s="1828">
        <f>'ОБЕД-ПОЛДНИК меню  12-18л.  '!E359</f>
        <v>40.32</v>
      </c>
      <c r="Q38" s="1835">
        <v>40.5</v>
      </c>
      <c r="R38" s="1831">
        <v>100</v>
      </c>
      <c r="S38" s="1051"/>
      <c r="T38" s="172"/>
      <c r="U38" s="172"/>
      <c r="V38" s="298"/>
      <c r="W38" s="172"/>
      <c r="X38" s="172"/>
      <c r="Y38" s="1815"/>
      <c r="Z38" s="199"/>
      <c r="AA38" s="189"/>
      <c r="AB38" s="1816"/>
      <c r="AC38" s="172"/>
      <c r="AD38" s="1811"/>
    </row>
    <row r="39" spans="2:30">
      <c r="B39" s="890">
        <v>29</v>
      </c>
      <c r="C39" s="403" t="s">
        <v>67</v>
      </c>
      <c r="D39" s="270">
        <v>41.4</v>
      </c>
      <c r="E39" s="1855">
        <f>'ОБЕД-ПОЛДНИК меню  12-18л.  '!F79</f>
        <v>41.244</v>
      </c>
      <c r="F39" s="1856">
        <f>'ОБЕД-ПОЛДНИК меню  12-18л.  '!F103</f>
        <v>41.563999999999993</v>
      </c>
      <c r="G39" s="1856">
        <f>'ОБЕД-ПОЛДНИК меню  12-18л.  '!F133</f>
        <v>41.774000000000001</v>
      </c>
      <c r="H39" s="1856">
        <f>'ОБЕД-ПОЛДНИК меню  12-18л.  '!F154</f>
        <v>41.613999999999997</v>
      </c>
      <c r="I39" s="1856">
        <f>'ОБЕД-ПОЛДНИК меню  12-18л.  '!F181</f>
        <v>40.973999999999997</v>
      </c>
      <c r="J39" s="1856">
        <f>'ОБЕД-ПОЛДНИК меню  12-18л.  '!F200</f>
        <v>41.23</v>
      </c>
      <c r="K39" s="1856">
        <f>'ОБЕД-ПОЛДНИК меню  12-18л.  '!F233</f>
        <v>41.457999999999998</v>
      </c>
      <c r="L39" s="1856">
        <f>'ОБЕД-ПОЛДНИК меню  12-18л.  '!F256</f>
        <v>41.263999999999996</v>
      </c>
      <c r="M39" s="1856">
        <f>'ОБЕД-ПОЛДНИК меню  12-18л.  '!F286</f>
        <v>41.78</v>
      </c>
      <c r="N39" s="1856">
        <f>'ОБЕД-ПОЛДНИК меню  12-18л.  '!F307</f>
        <v>41.488999999999997</v>
      </c>
      <c r="O39" s="1856">
        <f>'ОБЕД-ПОЛДНИК меню  12-18л.  '!F336</f>
        <v>41.403000000000006</v>
      </c>
      <c r="P39" s="1828">
        <f>'ОБЕД-ПОЛДНИК меню  12-18л.  '!F359</f>
        <v>41.006000000000007</v>
      </c>
      <c r="Q39" s="1835">
        <v>41.4</v>
      </c>
      <c r="R39" s="1831">
        <v>100</v>
      </c>
      <c r="S39" s="1051"/>
      <c r="T39" s="172"/>
      <c r="U39" s="172"/>
      <c r="V39" s="298"/>
      <c r="W39" s="172"/>
      <c r="X39" s="172"/>
      <c r="Y39" s="1815"/>
      <c r="Z39" s="199"/>
      <c r="AA39" s="189"/>
      <c r="AB39" s="1816"/>
      <c r="AC39" s="172"/>
      <c r="AD39" s="1818"/>
    </row>
    <row r="40" spans="2:30" ht="12.75" customHeight="1">
      <c r="B40" s="890">
        <v>30</v>
      </c>
      <c r="C40" s="403" t="s">
        <v>68</v>
      </c>
      <c r="D40" s="270">
        <v>172.35</v>
      </c>
      <c r="E40" s="1857">
        <f>'ОБЕД-ПОЛДНИК меню  12-18л.  '!G79</f>
        <v>172.32300000000004</v>
      </c>
      <c r="F40" s="1856">
        <f>'ОБЕД-ПОЛДНИК меню  12-18л.  '!G103</f>
        <v>173.07300000000001</v>
      </c>
      <c r="G40" s="1856">
        <f>'ОБЕД-ПОЛДНИК меню  12-18л.  '!G133</f>
        <v>172.44</v>
      </c>
      <c r="H40" s="1856">
        <f>'ОБЕД-ПОЛДНИК меню  12-18л.  '!G154</f>
        <v>171.89699999999999</v>
      </c>
      <c r="I40" s="1856">
        <f>'ОБЕД-ПОЛДНИК меню  12-18л.  '!G181</f>
        <v>171.626</v>
      </c>
      <c r="J40" s="1856">
        <f>'ОБЕД-ПОЛДНИК меню  12-18л.  '!G200</f>
        <v>172.74100000000001</v>
      </c>
      <c r="K40" s="1856">
        <f>'ОБЕД-ПОЛДНИК меню  12-18л.  '!G233</f>
        <v>172.221</v>
      </c>
      <c r="L40" s="1856">
        <f>'ОБЕД-ПОЛДНИК меню  12-18л.  '!G256</f>
        <v>172.363</v>
      </c>
      <c r="M40" s="1856">
        <f>'ОБЕД-ПОЛДНИК меню  12-18л.  '!G286</f>
        <v>170.268</v>
      </c>
      <c r="N40" s="1856">
        <f>'ОБЕД-ПОЛДНИК меню  12-18л.  '!G307</f>
        <v>172.506</v>
      </c>
      <c r="O40" s="1856">
        <f>'ОБЕД-ПОЛДНИК меню  12-18л.  '!G336</f>
        <v>172.584</v>
      </c>
      <c r="P40" s="1828">
        <f>'ОБЕД-ПОЛДНИК меню  12-18л.  '!G359</f>
        <v>174.15800000000002</v>
      </c>
      <c r="Q40" s="1835">
        <v>172.35</v>
      </c>
      <c r="R40" s="1831">
        <v>100</v>
      </c>
      <c r="S40" s="1051"/>
      <c r="T40" s="172"/>
      <c r="U40" s="172"/>
      <c r="V40" s="298"/>
      <c r="W40" s="172"/>
      <c r="X40" s="172"/>
      <c r="Y40" s="1815"/>
      <c r="Z40" s="199"/>
      <c r="AA40" s="189"/>
      <c r="AB40" s="1816"/>
      <c r="AC40" s="172"/>
      <c r="AD40" s="1811"/>
    </row>
    <row r="41" spans="2:30" ht="15.75" customHeight="1" thickBot="1">
      <c r="B41" s="937">
        <v>31</v>
      </c>
      <c r="C41" s="938" t="s">
        <v>69</v>
      </c>
      <c r="D41" s="271">
        <v>1224</v>
      </c>
      <c r="E41" s="1858">
        <f>'ОБЕД-ПОЛДНИК меню  12-18л.  '!H79</f>
        <v>1222.404</v>
      </c>
      <c r="F41" s="1859">
        <f>'ОБЕД-ПОЛДНИК меню  12-18л.  '!H103</f>
        <v>1227.3720000000001</v>
      </c>
      <c r="G41" s="1859">
        <f>'ОБЕД-ПОЛДНИК меню  12-18л.  '!H133</f>
        <v>1228.902</v>
      </c>
      <c r="H41" s="1859">
        <f>'ОБЕД-ПОЛДНИК меню  12-18л.  '!H154</f>
        <v>1223.194</v>
      </c>
      <c r="I41" s="1859">
        <f>'ОБЕД-ПОЛДНИК меню  12-18л.  '!H181</f>
        <v>1220.1379999999999</v>
      </c>
      <c r="J41" s="1859">
        <f>'ОБЕД-ПОЛДНИК меню  12-18л.  '!H200</f>
        <v>1221.99</v>
      </c>
      <c r="K41" s="1859">
        <f>'ОБЕД-ПОЛДНИК меню  12-18л.  '!H233</f>
        <v>1224.0060000000001</v>
      </c>
      <c r="L41" s="1859">
        <f>'ОБЕД-ПОЛДНИК меню  12-18л.  '!H256</f>
        <v>1219.3200000000002</v>
      </c>
      <c r="M41" s="1859">
        <f>'ОБЕД-ПОЛДНИК меню  12-18л.  '!H286</f>
        <v>1219.0920000000001</v>
      </c>
      <c r="N41" s="1859">
        <f>'ОБЕД-ПОЛДНИК меню  12-18л.  '!H307</f>
        <v>1227.145</v>
      </c>
      <c r="O41" s="1859">
        <f>'ОБЕД-ПОЛДНИК меню  12-18л.  '!H336</f>
        <v>1227.471</v>
      </c>
      <c r="P41" s="1829">
        <f>'ОБЕД-ПОЛДНИК меню  12-18л.  '!H359</f>
        <v>1226.9659999999999</v>
      </c>
      <c r="Q41" s="1836">
        <v>1224</v>
      </c>
      <c r="R41" s="1837">
        <v>100</v>
      </c>
      <c r="S41" s="1051"/>
      <c r="T41" s="172"/>
      <c r="U41" s="172"/>
      <c r="V41" s="298"/>
      <c r="W41" s="172"/>
      <c r="X41" s="172"/>
      <c r="Y41" s="1815"/>
      <c r="Z41" s="199"/>
      <c r="AA41" s="189"/>
      <c r="AB41" s="1816"/>
      <c r="AC41" s="172"/>
      <c r="AD41" s="1811"/>
    </row>
    <row r="42" spans="2:30" ht="14.25" customHeight="1">
      <c r="B42" s="4"/>
      <c r="S42" s="1051"/>
      <c r="T42" s="363"/>
      <c r="U42" s="172"/>
      <c r="V42" s="298"/>
      <c r="W42" s="172"/>
      <c r="X42" s="172"/>
      <c r="Y42" s="1815"/>
      <c r="Z42" s="199"/>
      <c r="AA42" s="189"/>
      <c r="AB42" s="1816"/>
      <c r="AC42" s="172"/>
      <c r="AD42" s="1811"/>
    </row>
    <row r="43" spans="2:30" ht="14.25" customHeight="1">
      <c r="B43" s="4"/>
      <c r="S43" s="1051"/>
      <c r="T43" s="224"/>
      <c r="U43" s="172"/>
      <c r="V43" s="298"/>
      <c r="W43" s="172"/>
      <c r="X43" s="172"/>
      <c r="Y43" s="1821"/>
      <c r="Z43" s="199"/>
      <c r="AA43" s="1822"/>
      <c r="AB43" s="1816"/>
      <c r="AC43" s="224"/>
      <c r="AD43" s="1811"/>
    </row>
    <row r="44" spans="2:30">
      <c r="O44" s="150"/>
    </row>
    <row r="45" spans="2:30">
      <c r="O45" s="150"/>
    </row>
    <row r="50" spans="2:18">
      <c r="B50" t="s">
        <v>645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>
      <c r="B51" t="s">
        <v>646</v>
      </c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</row>
    <row r="52" spans="2:18">
      <c r="B52" t="s">
        <v>647</v>
      </c>
    </row>
    <row r="53" spans="2:18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>
      <c r="B54" s="1" t="s">
        <v>564</v>
      </c>
    </row>
    <row r="55" spans="2:18">
      <c r="B55" t="s">
        <v>565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8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550"/>
      <c r="R56" s="550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4"/>
  <sheetViews>
    <sheetView topLeftCell="A49" workbookViewId="0">
      <selection activeCell="P98" sqref="P98"/>
    </sheetView>
  </sheetViews>
  <sheetFormatPr defaultRowHeight="15"/>
  <cols>
    <col min="1" max="1" width="2.28515625" customWidth="1"/>
    <col min="2" max="2" width="8.7109375" customWidth="1"/>
    <col min="3" max="3" width="25.140625" style="88" customWidth="1"/>
    <col min="4" max="4" width="10.5703125" customWidth="1"/>
    <col min="5" max="5" width="6.85546875" customWidth="1"/>
    <col min="6" max="6" width="9.7109375" customWidth="1"/>
    <col min="7" max="7" width="25.5703125" customWidth="1"/>
    <col min="8" max="8" width="9.85546875" customWidth="1"/>
    <col min="9" max="9" width="6.140625" customWidth="1"/>
    <col min="10" max="10" width="6.28515625" customWidth="1"/>
    <col min="11" max="11" width="24.7109375" customWidth="1"/>
    <col min="12" max="12" width="8.7109375" customWidth="1"/>
    <col min="13" max="13" width="6" customWidth="1"/>
    <col min="14" max="14" width="6.85546875" customWidth="1"/>
    <col min="15" max="15" width="13.5703125" customWidth="1"/>
    <col min="16" max="16" width="7.5703125" customWidth="1"/>
    <col min="17" max="17" width="10.5703125" customWidth="1"/>
    <col min="18" max="18" width="6.85546875" customWidth="1"/>
    <col min="19" max="19" width="13.5703125" customWidth="1"/>
    <col min="20" max="20" width="7.85546875" customWidth="1"/>
    <col min="21" max="21" width="9.5703125" customWidth="1"/>
    <col min="22" max="22" width="7.28515625" customWidth="1"/>
    <col min="23" max="23" width="11" customWidth="1"/>
    <col min="24" max="24" width="7.42578125" customWidth="1"/>
    <col min="25" max="25" width="8.5703125" customWidth="1"/>
    <col min="26" max="26" width="6.85546875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.7109375" customWidth="1"/>
  </cols>
  <sheetData>
    <row r="1" spans="2:47" ht="12" customHeight="1">
      <c r="N1" s="172"/>
      <c r="O1" s="172"/>
      <c r="P1" s="172"/>
      <c r="Q1" s="172"/>
      <c r="R1" s="172"/>
      <c r="S1" s="172"/>
      <c r="T1" s="172"/>
      <c r="U1" s="257"/>
      <c r="V1" s="257"/>
      <c r="W1" s="170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1"/>
      <c r="AS1" s="11"/>
      <c r="AT1" s="11"/>
      <c r="AU1" s="11"/>
    </row>
    <row r="2" spans="2:47" ht="14.25" customHeight="1">
      <c r="B2" s="797" t="s">
        <v>277</v>
      </c>
      <c r="C2" s="14"/>
      <c r="G2" s="2"/>
      <c r="H2" s="2"/>
      <c r="I2" s="2"/>
      <c r="N2" s="172"/>
      <c r="O2" s="951"/>
      <c r="P2" s="172"/>
      <c r="Q2" s="172"/>
      <c r="R2" s="172"/>
      <c r="S2" s="167"/>
      <c r="T2" s="167"/>
      <c r="U2" s="167"/>
      <c r="V2" s="167"/>
      <c r="W2" s="172"/>
      <c r="X2" s="340"/>
      <c r="Y2" s="581"/>
      <c r="Z2" s="340"/>
      <c r="AA2" s="581"/>
      <c r="AB2" s="172"/>
      <c r="AC2" s="170"/>
      <c r="AD2" s="335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1"/>
      <c r="AS2" s="11"/>
      <c r="AT2" s="11"/>
      <c r="AU2" s="11"/>
    </row>
    <row r="3" spans="2:47">
      <c r="B3" s="792" t="s">
        <v>185</v>
      </c>
      <c r="C3"/>
      <c r="D3" s="160" t="s">
        <v>276</v>
      </c>
      <c r="F3" s="2"/>
      <c r="G3" s="92">
        <v>0.45</v>
      </c>
      <c r="N3" s="172"/>
      <c r="O3" s="343"/>
      <c r="P3" s="343"/>
      <c r="Q3" s="172"/>
      <c r="R3" s="358"/>
      <c r="S3" s="172"/>
      <c r="T3" s="172"/>
      <c r="U3" s="159"/>
      <c r="V3" s="172"/>
      <c r="W3" s="167"/>
      <c r="X3" s="189"/>
      <c r="Y3" s="952"/>
      <c r="Z3" s="953"/>
      <c r="AA3" s="954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1"/>
      <c r="AS3" s="11"/>
      <c r="AT3" s="11"/>
      <c r="AU3" s="11"/>
    </row>
    <row r="4" spans="2:47" ht="13.5" customHeight="1">
      <c r="G4" s="605" t="s">
        <v>501</v>
      </c>
      <c r="N4" s="172"/>
      <c r="O4" s="177"/>
      <c r="P4" s="172"/>
      <c r="Q4" s="199"/>
      <c r="R4" s="172"/>
      <c r="S4" s="199"/>
      <c r="T4" s="172"/>
      <c r="U4" s="170"/>
      <c r="V4" s="172"/>
      <c r="W4" s="167"/>
      <c r="X4" s="189"/>
      <c r="Y4" s="952"/>
      <c r="Z4" s="298"/>
      <c r="AA4" s="954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1"/>
      <c r="AS4" s="11"/>
      <c r="AT4" s="11"/>
      <c r="AU4" s="11"/>
    </row>
    <row r="5" spans="2:47" ht="13.5" customHeight="1" thickBot="1">
      <c r="B5" s="1442" t="s">
        <v>518</v>
      </c>
      <c r="C5" s="2"/>
      <c r="D5" s="91"/>
      <c r="E5" s="213" t="s">
        <v>220</v>
      </c>
      <c r="I5" s="11"/>
      <c r="N5" s="172"/>
      <c r="O5" s="177"/>
      <c r="P5" s="172"/>
      <c r="Q5" s="199"/>
      <c r="R5" s="955"/>
      <c r="S5" s="199"/>
      <c r="T5" s="172"/>
      <c r="U5" s="170"/>
      <c r="V5" s="172"/>
      <c r="W5" s="167"/>
      <c r="X5" s="189"/>
      <c r="Y5" s="952"/>
      <c r="Z5" s="298"/>
      <c r="AA5" s="954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1"/>
      <c r="AS5" s="11"/>
      <c r="AT5" s="11"/>
      <c r="AU5" s="11"/>
    </row>
    <row r="6" spans="2:47" ht="13.5" customHeight="1">
      <c r="B6" s="35" t="s">
        <v>1</v>
      </c>
      <c r="C6" s="95" t="s">
        <v>2</v>
      </c>
      <c r="D6" s="451" t="s">
        <v>3</v>
      </c>
      <c r="E6" s="985"/>
      <c r="F6" s="35" t="s">
        <v>1</v>
      </c>
      <c r="G6" s="95" t="s">
        <v>2</v>
      </c>
      <c r="H6" s="451" t="s">
        <v>3</v>
      </c>
      <c r="I6" s="11"/>
      <c r="N6" s="172"/>
      <c r="O6" s="360"/>
      <c r="P6" s="173"/>
      <c r="Q6" s="199"/>
      <c r="R6" s="224"/>
      <c r="S6" s="199"/>
      <c r="T6" s="172"/>
      <c r="U6" s="170"/>
      <c r="V6" s="172"/>
      <c r="W6" s="167"/>
      <c r="X6" s="189"/>
      <c r="Y6" s="952"/>
      <c r="Z6" s="298"/>
      <c r="AA6" s="954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1"/>
      <c r="AS6" s="11"/>
      <c r="AT6" s="11"/>
      <c r="AU6" s="11"/>
    </row>
    <row r="7" spans="2:47" ht="15.75" thickBot="1">
      <c r="B7" s="37" t="s">
        <v>4</v>
      </c>
      <c r="C7" s="38"/>
      <c r="D7" s="452" t="s">
        <v>73</v>
      </c>
      <c r="E7" s="11"/>
      <c r="F7" s="494" t="s">
        <v>4</v>
      </c>
      <c r="G7" s="11"/>
      <c r="H7" s="558" t="s">
        <v>73</v>
      </c>
      <c r="I7" s="11"/>
      <c r="N7" s="172"/>
      <c r="O7" s="360"/>
      <c r="P7" s="367"/>
      <c r="Q7" s="199"/>
      <c r="R7" s="172"/>
      <c r="S7" s="199"/>
      <c r="T7" s="172"/>
      <c r="U7" s="167"/>
      <c r="V7" s="172"/>
      <c r="W7" s="167"/>
      <c r="X7" s="189"/>
      <c r="Y7" s="952"/>
      <c r="Z7" s="298"/>
      <c r="AA7" s="954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1"/>
      <c r="AS7" s="11"/>
      <c r="AT7" s="11"/>
      <c r="AU7" s="11"/>
    </row>
    <row r="8" spans="2:47" ht="16.5" thickBot="1">
      <c r="B8" s="535" t="s">
        <v>300</v>
      </c>
      <c r="C8" s="115"/>
      <c r="D8" s="98"/>
      <c r="E8" s="19"/>
      <c r="F8" s="788" t="s">
        <v>301</v>
      </c>
      <c r="G8" s="1545"/>
      <c r="H8" s="714"/>
      <c r="I8" s="101"/>
      <c r="N8" s="172"/>
      <c r="O8" s="177"/>
      <c r="P8" s="173"/>
      <c r="Q8" s="199"/>
      <c r="R8" s="172"/>
      <c r="S8" s="199"/>
      <c r="T8" s="172"/>
      <c r="U8" s="167"/>
      <c r="V8" s="172"/>
      <c r="W8" s="167"/>
      <c r="X8" s="189"/>
      <c r="Y8" s="952"/>
      <c r="Z8" s="298"/>
      <c r="AA8" s="954"/>
      <c r="AB8" s="172"/>
      <c r="AC8" s="172"/>
      <c r="AD8" s="172"/>
      <c r="AE8" s="172"/>
      <c r="AF8" s="172"/>
      <c r="AG8" s="172"/>
      <c r="AH8" s="235"/>
      <c r="AI8" s="172"/>
      <c r="AJ8" s="172"/>
      <c r="AK8" s="172"/>
      <c r="AL8" s="172"/>
      <c r="AM8" s="172"/>
      <c r="AN8" s="172"/>
      <c r="AO8" s="172"/>
      <c r="AP8" s="172"/>
      <c r="AQ8" s="172"/>
      <c r="AR8" s="11"/>
      <c r="AS8" s="11"/>
      <c r="AT8" s="11"/>
      <c r="AU8" s="11"/>
    </row>
    <row r="9" spans="2:47" ht="15.75" customHeight="1">
      <c r="B9" s="102"/>
      <c r="C9" s="273" t="s">
        <v>194</v>
      </c>
      <c r="D9" s="64"/>
      <c r="E9" s="986"/>
      <c r="F9" s="102"/>
      <c r="G9" s="745" t="s">
        <v>194</v>
      </c>
      <c r="H9" s="64"/>
      <c r="I9" s="635"/>
      <c r="N9" s="172"/>
      <c r="O9" s="360"/>
      <c r="P9" s="173"/>
      <c r="Q9" s="167"/>
      <c r="R9" s="172"/>
      <c r="S9" s="199"/>
      <c r="T9" s="172"/>
      <c r="U9" s="167"/>
      <c r="V9" s="172"/>
      <c r="W9" s="173"/>
      <c r="X9" s="189"/>
      <c r="Y9" s="952"/>
      <c r="Z9" s="298"/>
      <c r="AA9" s="954"/>
      <c r="AB9" s="172"/>
      <c r="AC9" s="172"/>
      <c r="AD9" s="172"/>
      <c r="AE9" s="172"/>
      <c r="AF9" s="172"/>
      <c r="AG9" s="172"/>
      <c r="AH9" s="235"/>
      <c r="AI9" s="172"/>
      <c r="AJ9" s="172"/>
      <c r="AK9" s="172"/>
      <c r="AL9" s="172"/>
      <c r="AM9" s="172"/>
      <c r="AN9" s="172"/>
      <c r="AO9" s="172"/>
      <c r="AP9" s="172"/>
      <c r="AQ9" s="172"/>
      <c r="AR9" s="11"/>
      <c r="AS9" s="11"/>
      <c r="AT9" s="11"/>
      <c r="AU9" s="11"/>
    </row>
    <row r="10" spans="2:47">
      <c r="B10" s="689" t="s">
        <v>161</v>
      </c>
      <c r="C10" s="533" t="s">
        <v>278</v>
      </c>
      <c r="D10" s="672">
        <v>250</v>
      </c>
      <c r="E10" s="124"/>
      <c r="F10" s="698" t="s">
        <v>164</v>
      </c>
      <c r="G10" s="446" t="s">
        <v>230</v>
      </c>
      <c r="H10" s="699">
        <v>250</v>
      </c>
      <c r="I10" s="947"/>
      <c r="N10" s="172"/>
      <c r="O10" s="360"/>
      <c r="P10" s="173"/>
      <c r="Q10" s="199"/>
      <c r="R10" s="956"/>
      <c r="S10" s="199"/>
      <c r="T10" s="363"/>
      <c r="U10" s="167"/>
      <c r="V10" s="172"/>
      <c r="W10" s="167"/>
      <c r="X10" s="189"/>
      <c r="Y10" s="952"/>
      <c r="Z10" s="298"/>
      <c r="AA10" s="954"/>
      <c r="AB10" s="172"/>
      <c r="AC10" s="172"/>
      <c r="AD10" s="172"/>
      <c r="AE10" s="351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1"/>
      <c r="AS10" s="11"/>
      <c r="AT10" s="11"/>
      <c r="AU10" s="11"/>
    </row>
    <row r="11" spans="2:47" ht="15.75">
      <c r="B11" s="73"/>
      <c r="C11" s="1532" t="s">
        <v>279</v>
      </c>
      <c r="D11" s="84"/>
      <c r="E11" s="7"/>
      <c r="F11" s="700" t="s">
        <v>233</v>
      </c>
      <c r="G11" s="446" t="s">
        <v>234</v>
      </c>
      <c r="H11" s="640" t="s">
        <v>536</v>
      </c>
      <c r="I11" s="15"/>
      <c r="N11" s="172"/>
      <c r="O11" s="360"/>
      <c r="P11" s="173"/>
      <c r="Q11" s="199"/>
      <c r="R11" s="172"/>
      <c r="S11" s="199"/>
      <c r="T11" s="172"/>
      <c r="U11" s="167"/>
      <c r="V11" s="172"/>
      <c r="W11" s="167"/>
      <c r="X11" s="313"/>
      <c r="Y11" s="957"/>
      <c r="Z11" s="958"/>
      <c r="AA11" s="954"/>
      <c r="AB11" s="172"/>
      <c r="AC11" s="172"/>
      <c r="AD11" s="172"/>
      <c r="AE11" s="351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1"/>
      <c r="AS11" s="11"/>
      <c r="AT11" s="11"/>
      <c r="AU11" s="11"/>
    </row>
    <row r="12" spans="2:47" ht="15.75">
      <c r="B12" s="1697" t="s">
        <v>261</v>
      </c>
      <c r="C12" s="486" t="s">
        <v>205</v>
      </c>
      <c r="D12" s="490">
        <v>60</v>
      </c>
      <c r="E12" s="7"/>
      <c r="F12" s="1697" t="s">
        <v>261</v>
      </c>
      <c r="G12" s="486" t="s">
        <v>678</v>
      </c>
      <c r="H12" s="490">
        <v>60</v>
      </c>
      <c r="I12" s="15"/>
      <c r="N12" s="172"/>
      <c r="O12" s="360"/>
      <c r="P12" s="173"/>
      <c r="Q12" s="353"/>
      <c r="R12" s="172"/>
      <c r="S12" s="199"/>
      <c r="T12" s="172"/>
      <c r="U12" s="167"/>
      <c r="V12" s="172"/>
      <c r="W12" s="167"/>
      <c r="X12" s="313"/>
      <c r="Y12" s="957"/>
      <c r="Z12" s="298"/>
      <c r="AA12" s="954"/>
      <c r="AB12" s="172"/>
      <c r="AC12" s="172"/>
      <c r="AD12" s="172"/>
      <c r="AE12" s="370"/>
      <c r="AF12" s="340"/>
      <c r="AG12" s="341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1"/>
      <c r="AS12" s="11"/>
      <c r="AT12" s="11"/>
      <c r="AU12" s="11"/>
    </row>
    <row r="13" spans="2:47" ht="15.75">
      <c r="B13" s="281"/>
      <c r="C13" s="1023" t="s">
        <v>659</v>
      </c>
      <c r="D13" s="570"/>
      <c r="E13" s="7"/>
      <c r="F13" s="281"/>
      <c r="G13" s="1023" t="s">
        <v>659</v>
      </c>
      <c r="H13" s="570"/>
      <c r="I13" s="15"/>
      <c r="N13" s="172"/>
      <c r="O13" s="360"/>
      <c r="P13" s="173"/>
      <c r="Q13" s="167"/>
      <c r="R13" s="172"/>
      <c r="S13" s="199"/>
      <c r="T13" s="172"/>
      <c r="U13" s="167"/>
      <c r="V13" s="172"/>
      <c r="W13" s="173"/>
      <c r="X13" s="313"/>
      <c r="Y13" s="957"/>
      <c r="Z13" s="298"/>
      <c r="AA13" s="954"/>
      <c r="AB13" s="172"/>
      <c r="AC13" s="172"/>
      <c r="AD13" s="172"/>
      <c r="AE13" s="167"/>
      <c r="AF13" s="166"/>
      <c r="AG13" s="235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1"/>
      <c r="AS13" s="11"/>
      <c r="AT13" s="11"/>
      <c r="AU13" s="11"/>
    </row>
    <row r="14" spans="2:47" ht="15.75">
      <c r="B14" s="421" t="s">
        <v>658</v>
      </c>
      <c r="C14" s="533" t="s">
        <v>657</v>
      </c>
      <c r="D14" s="1522">
        <v>200</v>
      </c>
      <c r="E14" s="7"/>
      <c r="F14" s="1715" t="s">
        <v>665</v>
      </c>
      <c r="G14" s="486" t="s">
        <v>158</v>
      </c>
      <c r="H14" s="490" t="s">
        <v>671</v>
      </c>
      <c r="I14" s="41"/>
      <c r="N14" s="172"/>
      <c r="O14" s="360"/>
      <c r="P14" s="167"/>
      <c r="Q14" s="350"/>
      <c r="R14" s="172"/>
      <c r="S14" s="199"/>
      <c r="T14" s="172"/>
      <c r="U14" s="167"/>
      <c r="V14" s="172"/>
      <c r="W14" s="167"/>
      <c r="X14" s="313"/>
      <c r="Y14" s="957"/>
      <c r="Z14" s="298"/>
      <c r="AA14" s="954"/>
      <c r="AB14" s="172"/>
      <c r="AC14" s="172"/>
      <c r="AD14" s="172"/>
      <c r="AE14" s="167"/>
      <c r="AF14" s="166"/>
      <c r="AG14" s="235"/>
      <c r="AH14" s="172"/>
      <c r="AI14" s="172"/>
      <c r="AJ14" s="199"/>
      <c r="AK14" s="183"/>
      <c r="AL14" s="172"/>
      <c r="AM14" s="172"/>
      <c r="AN14" s="172"/>
      <c r="AO14" s="172"/>
      <c r="AP14" s="172"/>
      <c r="AQ14" s="172"/>
      <c r="AR14" s="11"/>
      <c r="AS14" s="11"/>
      <c r="AT14" s="11"/>
      <c r="AU14" s="11"/>
    </row>
    <row r="15" spans="2:47" ht="15.75">
      <c r="B15" s="1169" t="s">
        <v>229</v>
      </c>
      <c r="C15" s="1530" t="s">
        <v>281</v>
      </c>
      <c r="D15" s="491" t="s">
        <v>529</v>
      </c>
      <c r="E15" s="7"/>
      <c r="F15" s="1702" t="s">
        <v>679</v>
      </c>
      <c r="G15" s="276" t="s">
        <v>680</v>
      </c>
      <c r="H15" s="649"/>
      <c r="I15" s="15"/>
      <c r="N15" s="172"/>
      <c r="O15" s="360"/>
      <c r="P15" s="364"/>
      <c r="Q15" s="199"/>
      <c r="R15" s="172"/>
      <c r="S15" s="199"/>
      <c r="T15" s="172"/>
      <c r="U15" s="202"/>
      <c r="V15" s="172"/>
      <c r="W15" s="173"/>
      <c r="X15" s="313"/>
      <c r="Y15" s="957"/>
      <c r="Z15" s="298"/>
      <c r="AA15" s="954"/>
      <c r="AB15" s="172"/>
      <c r="AC15" s="172"/>
      <c r="AD15" s="172"/>
      <c r="AE15" s="167"/>
      <c r="AF15" s="166"/>
      <c r="AG15" s="235"/>
      <c r="AH15" s="172"/>
      <c r="AI15" s="172"/>
      <c r="AJ15" s="199"/>
      <c r="AK15" s="183"/>
      <c r="AL15" s="172"/>
      <c r="AM15" s="172"/>
      <c r="AN15" s="172"/>
      <c r="AO15" s="172"/>
      <c r="AP15" s="172"/>
      <c r="AQ15" s="172"/>
      <c r="AR15" s="11"/>
      <c r="AS15" s="11"/>
      <c r="AT15" s="11"/>
      <c r="AU15" s="11"/>
    </row>
    <row r="16" spans="2:47" ht="15.75">
      <c r="B16" s="421" t="s">
        <v>600</v>
      </c>
      <c r="C16" s="486" t="s">
        <v>601</v>
      </c>
      <c r="D16" s="490">
        <v>200</v>
      </c>
      <c r="E16" s="7"/>
      <c r="F16" s="700" t="s">
        <v>8</v>
      </c>
      <c r="G16" s="446" t="s">
        <v>190</v>
      </c>
      <c r="H16" s="640">
        <v>200</v>
      </c>
      <c r="I16" s="15"/>
      <c r="M16" s="11"/>
      <c r="N16" s="172"/>
      <c r="O16" s="360"/>
      <c r="P16" s="364"/>
      <c r="Q16" s="199"/>
      <c r="R16" s="172"/>
      <c r="S16" s="199"/>
      <c r="T16" s="172"/>
      <c r="U16" s="172"/>
      <c r="V16" s="172"/>
      <c r="W16" s="167"/>
      <c r="X16" s="313"/>
      <c r="Y16" s="957"/>
      <c r="Z16" s="298"/>
      <c r="AA16" s="954"/>
      <c r="AB16" s="172"/>
      <c r="AC16" s="172"/>
      <c r="AD16" s="172"/>
      <c r="AE16" s="167"/>
      <c r="AF16" s="166"/>
      <c r="AG16" s="235"/>
      <c r="AH16" s="172"/>
      <c r="AI16" s="172"/>
      <c r="AJ16" s="199"/>
      <c r="AK16" s="187"/>
      <c r="AL16" s="172"/>
      <c r="AM16" s="172"/>
      <c r="AN16" s="172"/>
      <c r="AO16" s="172"/>
      <c r="AP16" s="172"/>
      <c r="AQ16" s="172"/>
      <c r="AR16" s="11"/>
      <c r="AS16" s="11"/>
      <c r="AT16" s="11"/>
      <c r="AU16" s="11"/>
    </row>
    <row r="17" spans="2:47" ht="15.75">
      <c r="B17" s="281"/>
      <c r="C17" s="626" t="s">
        <v>602</v>
      </c>
      <c r="D17" s="649"/>
      <c r="E17" s="7"/>
      <c r="F17" s="700" t="s">
        <v>9</v>
      </c>
      <c r="G17" s="446" t="s">
        <v>10</v>
      </c>
      <c r="H17" s="640">
        <v>60</v>
      </c>
      <c r="I17" s="152"/>
      <c r="M17" s="159"/>
      <c r="N17" s="172"/>
      <c r="O17" s="360"/>
      <c r="P17" s="167"/>
      <c r="Q17" s="199"/>
      <c r="R17" s="172"/>
      <c r="S17" s="199"/>
      <c r="T17" s="172"/>
      <c r="U17" s="172"/>
      <c r="V17" s="172"/>
      <c r="W17" s="170"/>
      <c r="X17" s="313"/>
      <c r="Y17" s="957"/>
      <c r="Z17" s="298"/>
      <c r="AA17" s="954"/>
      <c r="AB17" s="172"/>
      <c r="AC17" s="172"/>
      <c r="AD17" s="172"/>
      <c r="AE17" s="172"/>
      <c r="AF17" s="172"/>
      <c r="AG17" s="172"/>
      <c r="AH17" s="172"/>
      <c r="AI17" s="172"/>
      <c r="AJ17" s="199"/>
      <c r="AK17" s="190"/>
      <c r="AL17" s="172"/>
      <c r="AM17" s="172"/>
      <c r="AN17" s="172"/>
      <c r="AO17" s="172"/>
      <c r="AP17" s="172"/>
      <c r="AQ17" s="172"/>
      <c r="AR17" s="11"/>
      <c r="AS17" s="11"/>
      <c r="AT17" s="11"/>
      <c r="AU17" s="11"/>
    </row>
    <row r="18" spans="2:47" ht="16.5" thickBot="1">
      <c r="B18" s="330" t="s">
        <v>9</v>
      </c>
      <c r="C18" s="446" t="s">
        <v>10</v>
      </c>
      <c r="D18" s="405">
        <v>60</v>
      </c>
      <c r="E18" s="7"/>
      <c r="F18" s="721" t="s">
        <v>9</v>
      </c>
      <c r="G18" s="533" t="s">
        <v>311</v>
      </c>
      <c r="H18" s="638">
        <v>60</v>
      </c>
      <c r="I18" s="51"/>
      <c r="M18" s="159"/>
      <c r="N18" s="172"/>
      <c r="O18" s="365"/>
      <c r="P18" s="170"/>
      <c r="Q18" s="199"/>
      <c r="R18" s="172"/>
      <c r="S18" s="199"/>
      <c r="T18" s="172"/>
      <c r="U18" s="172"/>
      <c r="V18" s="172"/>
      <c r="W18" s="170"/>
      <c r="X18" s="313"/>
      <c r="Y18" s="957"/>
      <c r="Z18" s="298"/>
      <c r="AA18" s="954"/>
      <c r="AB18" s="172"/>
      <c r="AC18" s="172"/>
      <c r="AD18" s="172"/>
      <c r="AE18" s="172"/>
      <c r="AF18" s="172"/>
      <c r="AG18" s="172"/>
      <c r="AH18" s="172"/>
      <c r="AI18" s="172"/>
      <c r="AJ18" s="199"/>
      <c r="AK18" s="183"/>
      <c r="AL18" s="172"/>
      <c r="AM18" s="172"/>
      <c r="AN18" s="172"/>
      <c r="AO18" s="172"/>
      <c r="AP18" s="172"/>
      <c r="AQ18" s="172"/>
      <c r="AR18" s="11"/>
      <c r="AS18" s="11"/>
      <c r="AT18" s="11"/>
      <c r="AU18" s="11"/>
    </row>
    <row r="19" spans="2:47" ht="16.5" thickBot="1">
      <c r="B19" s="330" t="s">
        <v>9</v>
      </c>
      <c r="C19" s="446" t="s">
        <v>311</v>
      </c>
      <c r="D19" s="405">
        <v>50</v>
      </c>
      <c r="E19" s="108"/>
      <c r="F19" s="687"/>
      <c r="G19" s="1629" t="s">
        <v>195</v>
      </c>
      <c r="H19" s="688"/>
      <c r="I19" s="15"/>
      <c r="J19" s="11"/>
      <c r="K19" s="1553"/>
      <c r="L19" s="11"/>
      <c r="M19" s="11"/>
      <c r="N19" s="172"/>
      <c r="O19" s="199"/>
      <c r="P19" s="167"/>
      <c r="Q19" s="172"/>
      <c r="R19" s="172"/>
      <c r="S19" s="199"/>
      <c r="T19" s="170"/>
      <c r="U19" s="172"/>
      <c r="V19" s="172"/>
      <c r="W19" s="170"/>
      <c r="X19" s="313"/>
      <c r="Y19" s="957"/>
      <c r="Z19" s="298"/>
      <c r="AA19" s="954"/>
      <c r="AB19" s="172"/>
      <c r="AC19" s="172"/>
      <c r="AD19" s="172"/>
      <c r="AE19" s="172"/>
      <c r="AF19" s="172"/>
      <c r="AG19" s="172"/>
      <c r="AH19" s="172"/>
      <c r="AI19" s="172"/>
      <c r="AJ19" s="199"/>
      <c r="AK19" s="172"/>
      <c r="AL19" s="172"/>
      <c r="AM19" s="172"/>
      <c r="AN19" s="172"/>
      <c r="AO19" s="172"/>
      <c r="AP19" s="172"/>
      <c r="AQ19" s="172"/>
      <c r="AR19" s="11"/>
      <c r="AS19" s="11"/>
      <c r="AT19" s="11"/>
      <c r="AU19" s="11"/>
    </row>
    <row r="20" spans="2:47" ht="15.75">
      <c r="B20" s="409"/>
      <c r="C20" s="1629" t="s">
        <v>195</v>
      </c>
      <c r="D20" s="746"/>
      <c r="E20" s="7"/>
      <c r="F20" s="660" t="s">
        <v>157</v>
      </c>
      <c r="G20" s="446" t="s">
        <v>156</v>
      </c>
      <c r="H20" s="405">
        <v>200</v>
      </c>
      <c r="I20" s="15"/>
      <c r="J20" s="11"/>
      <c r="K20" s="1553"/>
      <c r="L20" s="11"/>
      <c r="M20" s="11"/>
      <c r="N20" s="172"/>
      <c r="O20" s="199"/>
      <c r="P20" s="959"/>
      <c r="Q20" s="172"/>
      <c r="R20" s="172"/>
      <c r="S20" s="173"/>
      <c r="T20" s="172"/>
      <c r="U20" s="167"/>
      <c r="V20" s="172"/>
      <c r="W20" s="170"/>
      <c r="X20" s="313"/>
      <c r="Y20" s="957"/>
      <c r="Z20" s="298"/>
      <c r="AA20" s="954"/>
      <c r="AB20" s="172"/>
      <c r="AC20" s="172"/>
      <c r="AD20" s="172"/>
      <c r="AE20" s="172"/>
      <c r="AF20" s="172"/>
      <c r="AG20" s="172"/>
      <c r="AH20" s="172"/>
      <c r="AI20" s="172"/>
      <c r="AJ20" s="199"/>
      <c r="AK20" s="183"/>
      <c r="AL20" s="172"/>
      <c r="AM20" s="172"/>
      <c r="AN20" s="172"/>
      <c r="AO20" s="172"/>
      <c r="AP20" s="172"/>
      <c r="AQ20" s="172"/>
      <c r="AR20" s="11"/>
      <c r="AS20" s="11"/>
      <c r="AT20" s="11"/>
      <c r="AU20" s="11"/>
    </row>
    <row r="21" spans="2:47" ht="15.75">
      <c r="B21" s="1591" t="s">
        <v>270</v>
      </c>
      <c r="C21" s="407" t="s">
        <v>99</v>
      </c>
      <c r="D21" s="491">
        <v>200</v>
      </c>
      <c r="E21" s="7"/>
      <c r="F21" s="644" t="s">
        <v>193</v>
      </c>
      <c r="G21" s="645" t="s">
        <v>191</v>
      </c>
      <c r="H21" s="489">
        <v>50</v>
      </c>
      <c r="I21" s="15"/>
      <c r="J21" s="11"/>
      <c r="K21" s="1553"/>
      <c r="L21" s="11"/>
      <c r="M21" s="5"/>
      <c r="N21" s="172"/>
      <c r="O21" s="167"/>
      <c r="P21" s="172"/>
      <c r="Q21" s="172"/>
      <c r="R21" s="172"/>
      <c r="S21" s="170"/>
      <c r="T21" s="172"/>
      <c r="U21" s="172"/>
      <c r="V21" s="172"/>
      <c r="W21" s="170"/>
      <c r="X21" s="313"/>
      <c r="Y21" s="957"/>
      <c r="Z21" s="298"/>
      <c r="AA21" s="954"/>
      <c r="AB21" s="172"/>
      <c r="AC21" s="172"/>
      <c r="AD21" s="172"/>
      <c r="AE21" s="313"/>
      <c r="AF21" s="313"/>
      <c r="AG21" s="189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</row>
    <row r="22" spans="2:47" ht="16.5" thickBot="1">
      <c r="B22" s="265" t="s">
        <v>9</v>
      </c>
      <c r="C22" s="533" t="s">
        <v>706</v>
      </c>
      <c r="D22" s="278">
        <v>35</v>
      </c>
      <c r="E22" s="57"/>
      <c r="F22" s="1170" t="s">
        <v>11</v>
      </c>
      <c r="G22" s="324" t="s">
        <v>681</v>
      </c>
      <c r="H22" s="671">
        <v>105</v>
      </c>
      <c r="I22" s="15"/>
      <c r="J22" s="11"/>
      <c r="K22" s="1553"/>
      <c r="L22" s="11"/>
      <c r="M22" s="5"/>
      <c r="N22" s="172"/>
      <c r="O22" s="298"/>
      <c r="P22" s="172"/>
      <c r="Q22" s="167"/>
      <c r="R22" s="960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313"/>
      <c r="AF22" s="313"/>
      <c r="AG22" s="189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</row>
    <row r="23" spans="2:47" ht="16.5" thickBot="1">
      <c r="B23" s="1170" t="s">
        <v>11</v>
      </c>
      <c r="C23" s="324" t="s">
        <v>660</v>
      </c>
      <c r="D23" s="671">
        <v>120</v>
      </c>
      <c r="E23" s="307"/>
      <c r="F23" s="788" t="s">
        <v>305</v>
      </c>
      <c r="G23" s="1545"/>
      <c r="H23" s="714"/>
      <c r="I23" s="189"/>
      <c r="J23" s="11"/>
      <c r="K23" s="1553"/>
      <c r="L23" s="11"/>
      <c r="M23" s="5"/>
      <c r="N23" s="172"/>
      <c r="O23" s="298"/>
      <c r="P23" s="172"/>
      <c r="Q23" s="172"/>
      <c r="R23" s="172"/>
      <c r="S23" s="167"/>
      <c r="T23" s="167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313"/>
      <c r="AG23" s="189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</row>
    <row r="24" spans="2:47" ht="16.5" thickBot="1">
      <c r="B24" s="703" t="s">
        <v>302</v>
      </c>
      <c r="C24" s="1547"/>
      <c r="D24" s="64"/>
      <c r="E24" s="683"/>
      <c r="F24" s="102"/>
      <c r="G24" s="745" t="s">
        <v>194</v>
      </c>
      <c r="H24" s="64"/>
      <c r="I24" s="101"/>
      <c r="J24" s="41"/>
      <c r="K24" s="202"/>
      <c r="L24" s="15"/>
      <c r="M24" s="5"/>
      <c r="N24" s="172"/>
      <c r="O24" s="172"/>
      <c r="P24" s="172"/>
      <c r="Q24" s="172"/>
      <c r="R24" s="172"/>
      <c r="S24" s="167"/>
      <c r="T24" s="172"/>
      <c r="U24" s="172"/>
      <c r="V24" s="172"/>
      <c r="W24" s="172"/>
      <c r="X24" s="340"/>
      <c r="Y24" s="341"/>
      <c r="Z24" s="341"/>
      <c r="AA24" s="340"/>
      <c r="AB24" s="172"/>
      <c r="AC24" s="172"/>
      <c r="AD24" s="172"/>
      <c r="AE24" s="313"/>
      <c r="AF24" s="313"/>
      <c r="AG24" s="313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</row>
    <row r="25" spans="2:47" ht="15.75">
      <c r="B25" s="102"/>
      <c r="C25" s="1629" t="s">
        <v>194</v>
      </c>
      <c r="D25" s="64"/>
      <c r="E25" s="170"/>
      <c r="F25" s="716" t="s">
        <v>165</v>
      </c>
      <c r="G25" s="446" t="s">
        <v>170</v>
      </c>
      <c r="H25" s="699">
        <v>250</v>
      </c>
      <c r="I25" s="15"/>
      <c r="J25" s="41"/>
      <c r="K25" s="349"/>
      <c r="L25" s="15"/>
      <c r="M25" s="5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313"/>
      <c r="Z25" s="961"/>
      <c r="AA25" s="172"/>
      <c r="AB25" s="172"/>
      <c r="AC25" s="172"/>
      <c r="AD25" s="172"/>
      <c r="AE25" s="313"/>
      <c r="AF25" s="313"/>
      <c r="AG25" s="313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</row>
    <row r="26" spans="2:47" ht="15.75">
      <c r="B26" s="689" t="s">
        <v>292</v>
      </c>
      <c r="C26" s="533" t="s">
        <v>293</v>
      </c>
      <c r="D26" s="1783">
        <v>250</v>
      </c>
      <c r="E26" s="170"/>
      <c r="F26" s="1697" t="s">
        <v>261</v>
      </c>
      <c r="G26" s="486" t="s">
        <v>205</v>
      </c>
      <c r="H26" s="490">
        <v>60</v>
      </c>
      <c r="I26" s="171"/>
      <c r="J26" s="11"/>
      <c r="K26" s="11"/>
      <c r="L26" s="11"/>
      <c r="M26" s="5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313"/>
      <c r="Y26" s="172"/>
      <c r="Z26" s="313"/>
      <c r="AA26" s="172"/>
      <c r="AB26" s="172"/>
      <c r="AC26" s="172"/>
      <c r="AD26" s="172"/>
      <c r="AE26" s="313"/>
      <c r="AF26" s="313"/>
      <c r="AG26" s="313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</row>
    <row r="27" spans="2:47" ht="18.75" customHeight="1">
      <c r="B27" s="330" t="s">
        <v>641</v>
      </c>
      <c r="C27" s="446" t="s">
        <v>297</v>
      </c>
      <c r="D27" s="693" t="s">
        <v>553</v>
      </c>
      <c r="E27" s="167"/>
      <c r="F27" s="281"/>
      <c r="G27" s="1023" t="s">
        <v>659</v>
      </c>
      <c r="H27" s="570"/>
      <c r="I27" s="171"/>
      <c r="J27" s="11"/>
      <c r="K27" s="11"/>
      <c r="L27" s="11"/>
      <c r="M27" s="5"/>
      <c r="N27" s="172"/>
      <c r="O27" s="951"/>
      <c r="P27" s="172"/>
      <c r="Q27" s="172"/>
      <c r="R27" s="172"/>
      <c r="S27" s="172"/>
      <c r="T27" s="172"/>
      <c r="U27" s="172"/>
      <c r="V27" s="172"/>
      <c r="W27" s="172"/>
      <c r="X27" s="313"/>
      <c r="Y27" s="172"/>
      <c r="Z27" s="313"/>
      <c r="AA27" s="172"/>
      <c r="AB27" s="172"/>
      <c r="AC27" s="172"/>
      <c r="AD27" s="172"/>
      <c r="AE27" s="313"/>
      <c r="AF27" s="313"/>
      <c r="AG27" s="313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</row>
    <row r="28" spans="2:47" ht="14.25" customHeight="1">
      <c r="B28" s="1697" t="s">
        <v>261</v>
      </c>
      <c r="C28" s="486" t="s">
        <v>205</v>
      </c>
      <c r="D28" s="490">
        <v>60</v>
      </c>
      <c r="E28" s="167"/>
      <c r="F28" s="383" t="s">
        <v>238</v>
      </c>
      <c r="G28" s="446" t="s">
        <v>239</v>
      </c>
      <c r="H28" s="640" t="s">
        <v>540</v>
      </c>
      <c r="I28" s="11"/>
      <c r="M28" s="11"/>
      <c r="N28" s="172"/>
      <c r="O28" s="343"/>
      <c r="P28" s="343"/>
      <c r="Q28" s="172"/>
      <c r="R28" s="358"/>
      <c r="S28" s="172"/>
      <c r="T28" s="172"/>
      <c r="U28" s="159"/>
      <c r="V28" s="172"/>
      <c r="W28" s="172"/>
      <c r="X28" s="313"/>
      <c r="Y28" s="172"/>
      <c r="Z28" s="313"/>
      <c r="AA28" s="172"/>
      <c r="AB28" s="172"/>
      <c r="AC28" s="172"/>
      <c r="AD28" s="172"/>
      <c r="AE28" s="313"/>
      <c r="AF28" s="962"/>
      <c r="AG28" s="313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</row>
    <row r="29" spans="2:47" ht="15" customHeight="1">
      <c r="B29" s="281"/>
      <c r="C29" s="1023" t="s">
        <v>659</v>
      </c>
      <c r="D29" s="570"/>
      <c r="E29" s="11"/>
      <c r="F29" s="421" t="s">
        <v>600</v>
      </c>
      <c r="G29" s="533" t="s">
        <v>601</v>
      </c>
      <c r="H29" s="490">
        <v>200</v>
      </c>
      <c r="I29" s="11"/>
      <c r="M29" s="11"/>
      <c r="N29" s="172"/>
      <c r="O29" s="177"/>
      <c r="P29" s="172"/>
      <c r="Q29" s="199"/>
      <c r="R29" s="172"/>
      <c r="S29" s="199"/>
      <c r="T29" s="172"/>
      <c r="U29" s="170"/>
      <c r="V29" s="172"/>
      <c r="W29" s="172"/>
      <c r="X29" s="313"/>
      <c r="Y29" s="172"/>
      <c r="Z29" s="313"/>
      <c r="AA29" s="172"/>
      <c r="AB29" s="172"/>
      <c r="AC29" s="172"/>
      <c r="AD29" s="172"/>
      <c r="AE29" s="313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</row>
    <row r="30" spans="2:47" ht="13.5" customHeight="1">
      <c r="B30" s="421" t="s">
        <v>683</v>
      </c>
      <c r="C30" s="1531" t="s">
        <v>684</v>
      </c>
      <c r="D30" s="672">
        <v>180</v>
      </c>
      <c r="E30" s="11"/>
      <c r="F30" s="281"/>
      <c r="G30" s="279" t="s">
        <v>602</v>
      </c>
      <c r="H30" s="649"/>
      <c r="I30" s="11"/>
      <c r="M30" s="11"/>
      <c r="N30" s="172"/>
      <c r="O30" s="177"/>
      <c r="P30" s="172"/>
      <c r="Q30" s="199"/>
      <c r="R30" s="955"/>
      <c r="S30" s="199"/>
      <c r="T30" s="172"/>
      <c r="U30" s="170"/>
      <c r="V30" s="172"/>
      <c r="W30" s="172"/>
      <c r="X30" s="313"/>
      <c r="Y30" s="172"/>
      <c r="Z30" s="313"/>
      <c r="AA30" s="172"/>
      <c r="AB30" s="172"/>
      <c r="AC30" s="172"/>
      <c r="AD30" s="172"/>
      <c r="AE30" s="313"/>
      <c r="AF30" s="18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</row>
    <row r="31" spans="2:47" ht="12.75" customHeight="1">
      <c r="B31" s="422" t="s">
        <v>8</v>
      </c>
      <c r="C31" s="446" t="s">
        <v>190</v>
      </c>
      <c r="D31" s="487">
        <v>200</v>
      </c>
      <c r="E31" s="11"/>
      <c r="F31" s="717" t="s">
        <v>9</v>
      </c>
      <c r="G31" s="446" t="s">
        <v>10</v>
      </c>
      <c r="H31" s="1006">
        <v>60</v>
      </c>
      <c r="I31" s="11"/>
      <c r="M31" s="11"/>
      <c r="N31" s="172"/>
      <c r="O31" s="360"/>
      <c r="P31" s="173"/>
      <c r="Q31" s="199"/>
      <c r="R31" s="172"/>
      <c r="S31" s="199"/>
      <c r="T31" s="172"/>
      <c r="U31" s="170"/>
      <c r="V31" s="172"/>
      <c r="W31" s="172"/>
      <c r="X31" s="172"/>
      <c r="Y31" s="172"/>
      <c r="Z31" s="172"/>
      <c r="AA31" s="172"/>
      <c r="AB31" s="172"/>
      <c r="AC31" s="172"/>
      <c r="AD31" s="172"/>
      <c r="AE31" s="369"/>
      <c r="AF31" s="172"/>
      <c r="AG31" s="48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</row>
    <row r="32" spans="2:47" ht="13.5" customHeight="1" thickBot="1">
      <c r="B32" s="498" t="s">
        <v>9</v>
      </c>
      <c r="C32" s="446" t="s">
        <v>10</v>
      </c>
      <c r="D32" s="405">
        <v>40</v>
      </c>
      <c r="E32" s="11"/>
      <c r="F32" s="718" t="s">
        <v>9</v>
      </c>
      <c r="G32" s="346" t="s">
        <v>311</v>
      </c>
      <c r="H32" s="1007">
        <v>60</v>
      </c>
      <c r="I32" s="11"/>
      <c r="M32" s="11"/>
      <c r="N32" s="172"/>
      <c r="O32" s="360"/>
      <c r="P32" s="367"/>
      <c r="Q32" s="199"/>
      <c r="R32" s="172"/>
      <c r="S32" s="199"/>
      <c r="T32" s="172"/>
      <c r="U32" s="167"/>
      <c r="V32" s="172"/>
      <c r="W32" s="172"/>
      <c r="X32" s="340"/>
      <c r="Y32" s="581"/>
      <c r="Z32" s="340"/>
      <c r="AA32" s="581"/>
      <c r="AB32" s="172"/>
      <c r="AC32" s="170"/>
      <c r="AD32" s="335"/>
      <c r="AE32" s="264"/>
      <c r="AF32" s="340"/>
      <c r="AG32" s="341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</row>
    <row r="33" spans="1:57">
      <c r="B33" s="268" t="s">
        <v>9</v>
      </c>
      <c r="C33" s="533" t="s">
        <v>311</v>
      </c>
      <c r="D33" s="278">
        <v>40</v>
      </c>
      <c r="E33" s="231"/>
      <c r="F33" s="102"/>
      <c r="G33" s="1629" t="s">
        <v>195</v>
      </c>
      <c r="H33" s="64"/>
      <c r="I33" s="11"/>
      <c r="M33" s="11"/>
      <c r="N33" s="172"/>
      <c r="O33" s="177"/>
      <c r="P33" s="173"/>
      <c r="Q33" s="199"/>
      <c r="R33" s="172"/>
      <c r="S33" s="199"/>
      <c r="T33" s="172"/>
      <c r="U33" s="167"/>
      <c r="V33" s="172"/>
      <c r="W33" s="167"/>
      <c r="X33" s="575"/>
      <c r="Y33" s="209"/>
      <c r="Z33" s="958"/>
      <c r="AA33" s="963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</row>
    <row r="34" spans="1:57" ht="15" customHeight="1" thickBot="1">
      <c r="B34" s="1370" t="s">
        <v>11</v>
      </c>
      <c r="C34" s="346" t="s">
        <v>271</v>
      </c>
      <c r="D34" s="1007">
        <v>105</v>
      </c>
      <c r="E34" s="264"/>
      <c r="F34" s="265" t="s">
        <v>15</v>
      </c>
      <c r="G34" s="533" t="s">
        <v>99</v>
      </c>
      <c r="H34" s="638">
        <v>200</v>
      </c>
      <c r="I34" s="101"/>
      <c r="M34" s="11"/>
      <c r="N34" s="172"/>
      <c r="O34" s="360"/>
      <c r="P34" s="173"/>
      <c r="Q34" s="167"/>
      <c r="R34" s="363"/>
      <c r="S34" s="199"/>
      <c r="T34" s="172"/>
      <c r="U34" s="167"/>
      <c r="V34" s="172"/>
      <c r="W34" s="167"/>
      <c r="X34" s="964"/>
      <c r="Y34" s="965"/>
      <c r="Z34" s="298"/>
      <c r="AA34" s="954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</row>
    <row r="35" spans="1:57" ht="13.5" customHeight="1">
      <c r="B35" s="102"/>
      <c r="C35" s="1631" t="s">
        <v>195</v>
      </c>
      <c r="D35" s="64"/>
      <c r="E35" s="7"/>
      <c r="F35" s="772" t="s">
        <v>274</v>
      </c>
      <c r="G35" s="401" t="s">
        <v>342</v>
      </c>
      <c r="H35" s="672" t="s">
        <v>621</v>
      </c>
      <c r="I35" s="988"/>
      <c r="M35" s="11"/>
      <c r="N35" s="172"/>
      <c r="O35" s="360"/>
      <c r="P35" s="173"/>
      <c r="Q35" s="199"/>
      <c r="R35" s="172"/>
      <c r="S35" s="199"/>
      <c r="T35" s="959"/>
      <c r="U35" s="167"/>
      <c r="V35" s="172"/>
      <c r="W35" s="167"/>
      <c r="X35" s="509"/>
      <c r="Y35" s="228"/>
      <c r="Z35" s="298"/>
      <c r="AA35" s="954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</row>
    <row r="36" spans="1:57">
      <c r="B36" s="330" t="s">
        <v>450</v>
      </c>
      <c r="C36" s="446" t="s">
        <v>343</v>
      </c>
      <c r="D36" s="489">
        <v>200</v>
      </c>
      <c r="E36" s="57"/>
      <c r="F36" s="281"/>
      <c r="G36" s="1533" t="s">
        <v>341</v>
      </c>
      <c r="H36" s="570"/>
      <c r="I36" s="15"/>
      <c r="M36" s="11"/>
      <c r="N36" s="172"/>
      <c r="O36" s="360"/>
      <c r="P36" s="361"/>
      <c r="Q36" s="199"/>
      <c r="R36" s="172"/>
      <c r="S36" s="199"/>
      <c r="T36" s="172"/>
      <c r="U36" s="167"/>
      <c r="V36" s="172"/>
      <c r="W36" s="167"/>
      <c r="X36" s="166"/>
      <c r="Y36" s="228"/>
      <c r="Z36" s="298"/>
      <c r="AA36" s="954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</row>
    <row r="37" spans="1:57" ht="15.75" thickBot="1">
      <c r="B37" s="265" t="s">
        <v>100</v>
      </c>
      <c r="C37" s="533" t="s">
        <v>295</v>
      </c>
      <c r="D37" s="690" t="s">
        <v>538</v>
      </c>
      <c r="E37" s="7"/>
      <c r="F37" s="1784" t="s">
        <v>11</v>
      </c>
      <c r="G37" s="324" t="s">
        <v>660</v>
      </c>
      <c r="H37" s="1210">
        <v>100</v>
      </c>
      <c r="I37" s="635"/>
      <c r="M37" s="11"/>
      <c r="N37" s="172"/>
      <c r="O37" s="360"/>
      <c r="P37" s="361"/>
      <c r="Q37" s="353"/>
      <c r="R37" s="172"/>
      <c r="S37" s="199"/>
      <c r="T37" s="172"/>
      <c r="U37" s="167"/>
      <c r="V37" s="172"/>
      <c r="W37" s="167"/>
      <c r="X37" s="509"/>
      <c r="Y37" s="235"/>
      <c r="Z37" s="298"/>
      <c r="AA37" s="954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</row>
    <row r="38" spans="1:57" ht="16.5" thickBot="1">
      <c r="B38" s="999"/>
      <c r="C38" s="1000" t="s">
        <v>296</v>
      </c>
      <c r="D38" s="1001"/>
      <c r="E38" s="7"/>
      <c r="F38" s="704" t="s">
        <v>570</v>
      </c>
      <c r="G38" s="1534"/>
      <c r="H38" s="56"/>
      <c r="I38" s="15"/>
      <c r="M38" s="11"/>
      <c r="N38" s="172"/>
      <c r="O38" s="360"/>
      <c r="P38" s="173"/>
      <c r="Q38" s="199"/>
      <c r="R38" s="172"/>
      <c r="S38" s="199"/>
      <c r="T38" s="172"/>
      <c r="U38" s="167"/>
      <c r="V38" s="172"/>
      <c r="W38" s="167"/>
      <c r="X38" s="509"/>
      <c r="Y38" s="235"/>
      <c r="Z38" s="298"/>
      <c r="AA38" s="954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</row>
    <row r="39" spans="1:57" ht="16.5" thickBot="1">
      <c r="B39" s="704" t="s">
        <v>308</v>
      </c>
      <c r="C39" s="1548"/>
      <c r="D39" s="512"/>
      <c r="E39" s="7"/>
      <c r="F39" s="1601"/>
      <c r="G39" s="1602" t="s">
        <v>194</v>
      </c>
      <c r="H39" s="551"/>
      <c r="I39" s="41"/>
      <c r="M39" s="11"/>
      <c r="N39" s="172"/>
      <c r="O39" s="360"/>
      <c r="P39" s="167"/>
      <c r="Q39" s="350"/>
      <c r="R39" s="172"/>
      <c r="S39" s="199"/>
      <c r="T39" s="172"/>
      <c r="U39" s="167"/>
      <c r="V39" s="172"/>
      <c r="W39" s="170"/>
      <c r="X39" s="171"/>
      <c r="Y39" s="209"/>
      <c r="Z39" s="298"/>
      <c r="AA39" s="954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</row>
    <row r="40" spans="1:57">
      <c r="B40" s="70"/>
      <c r="C40" s="1538" t="s">
        <v>194</v>
      </c>
      <c r="D40" s="216"/>
      <c r="E40" s="108"/>
      <c r="F40" s="1169" t="s">
        <v>578</v>
      </c>
      <c r="G40" s="407" t="s">
        <v>579</v>
      </c>
      <c r="H40" s="491">
        <v>250</v>
      </c>
      <c r="I40" s="15"/>
      <c r="M40" s="11"/>
      <c r="N40" s="172"/>
      <c r="O40" s="360"/>
      <c r="P40" s="364"/>
      <c r="Q40" s="948"/>
      <c r="R40" s="172"/>
      <c r="S40" s="199"/>
      <c r="T40" s="172"/>
      <c r="U40" s="202"/>
      <c r="V40" s="172"/>
      <c r="W40" s="170"/>
      <c r="X40" s="171"/>
      <c r="Y40" s="209"/>
      <c r="Z40" s="298"/>
      <c r="AA40" s="954"/>
      <c r="AB40" s="172"/>
      <c r="AC40" s="172"/>
      <c r="AD40" s="172"/>
      <c r="AE40" s="172"/>
      <c r="AF40" s="172"/>
      <c r="AG40" s="172"/>
      <c r="AH40" s="172"/>
      <c r="AI40" s="172"/>
      <c r="AJ40" s="199"/>
      <c r="AK40" s="183"/>
      <c r="AL40" s="172"/>
      <c r="AM40" s="172"/>
      <c r="AN40" s="172"/>
      <c r="AO40" s="172"/>
      <c r="AP40" s="172"/>
      <c r="AQ40" s="172"/>
      <c r="AR40" s="11"/>
      <c r="AS40" s="11"/>
      <c r="AT40" s="11"/>
      <c r="AU40" s="11"/>
    </row>
    <row r="41" spans="1:57" ht="15.75">
      <c r="B41" s="513" t="s">
        <v>167</v>
      </c>
      <c r="C41" s="1536" t="s">
        <v>168</v>
      </c>
      <c r="D41" s="1785">
        <v>250</v>
      </c>
      <c r="E41" s="108"/>
      <c r="F41" s="506" t="s">
        <v>580</v>
      </c>
      <c r="G41" s="446" t="s">
        <v>581</v>
      </c>
      <c r="H41" s="491">
        <v>100</v>
      </c>
      <c r="I41" s="15"/>
      <c r="J41" s="11"/>
      <c r="K41" s="1553"/>
      <c r="L41" s="11"/>
      <c r="M41" s="11"/>
      <c r="N41" s="172"/>
      <c r="O41" s="360"/>
      <c r="P41" s="364"/>
      <c r="Q41" s="199"/>
      <c r="R41" s="172"/>
      <c r="S41" s="199"/>
      <c r="T41" s="172"/>
      <c r="U41" s="172"/>
      <c r="V41" s="172"/>
      <c r="W41" s="167"/>
      <c r="X41" s="313"/>
      <c r="Y41" s="957"/>
      <c r="Z41" s="958"/>
      <c r="AA41" s="954"/>
      <c r="AB41" s="172"/>
      <c r="AC41" s="172"/>
      <c r="AD41" s="172"/>
      <c r="AE41" s="172"/>
      <c r="AF41" s="172"/>
      <c r="AG41" s="372"/>
      <c r="AH41" s="172"/>
      <c r="AI41" s="482"/>
      <c r="AJ41" s="172"/>
      <c r="AK41" s="172"/>
      <c r="AL41" s="172"/>
      <c r="AM41" s="172"/>
      <c r="AN41" s="172"/>
      <c r="AO41" s="172"/>
      <c r="AP41" s="172"/>
      <c r="AQ41" s="172"/>
      <c r="AR41" s="11"/>
      <c r="AS41" s="11"/>
      <c r="AT41" s="11"/>
      <c r="AU41" s="11"/>
    </row>
    <row r="42" spans="1:57" ht="15.75">
      <c r="B42" s="1697" t="s">
        <v>261</v>
      </c>
      <c r="C42" s="486" t="s">
        <v>205</v>
      </c>
      <c r="D42" s="490">
        <v>60</v>
      </c>
      <c r="E42" s="7"/>
      <c r="F42" s="422" t="s">
        <v>582</v>
      </c>
      <c r="G42" s="446" t="s">
        <v>583</v>
      </c>
      <c r="H42" s="487">
        <v>180</v>
      </c>
      <c r="I42" s="15"/>
      <c r="J42" s="11"/>
      <c r="K42" s="1553"/>
      <c r="L42" s="11"/>
      <c r="M42" s="11"/>
      <c r="N42" s="172"/>
      <c r="O42" s="360"/>
      <c r="P42" s="167"/>
      <c r="Q42" s="199"/>
      <c r="R42" s="172"/>
      <c r="S42" s="199"/>
      <c r="T42" s="172"/>
      <c r="U42" s="172"/>
      <c r="V42" s="172"/>
      <c r="W42" s="167"/>
      <c r="X42" s="313"/>
      <c r="Y42" s="957"/>
      <c r="Z42" s="298"/>
      <c r="AA42" s="954"/>
      <c r="AB42" s="172"/>
      <c r="AC42" s="172"/>
      <c r="AD42" s="172"/>
      <c r="AE42" s="172"/>
      <c r="AF42" s="172"/>
      <c r="AG42" s="370"/>
      <c r="AH42" s="340"/>
      <c r="AI42" s="341"/>
      <c r="AJ42" s="370"/>
      <c r="AK42" s="340"/>
      <c r="AL42" s="341"/>
      <c r="AM42" s="172"/>
      <c r="AN42" s="172"/>
      <c r="AO42" s="172"/>
      <c r="AP42" s="172"/>
      <c r="AQ42" s="172"/>
      <c r="AR42" s="11"/>
      <c r="AS42" s="11"/>
      <c r="AT42" s="11"/>
      <c r="AU42" s="11"/>
    </row>
    <row r="43" spans="1:57" ht="15.75">
      <c r="B43" s="281"/>
      <c r="C43" s="1023" t="s">
        <v>659</v>
      </c>
      <c r="D43" s="649"/>
      <c r="E43" s="231"/>
      <c r="F43" s="422" t="s">
        <v>8</v>
      </c>
      <c r="G43" s="446" t="s">
        <v>190</v>
      </c>
      <c r="H43" s="487">
        <v>200</v>
      </c>
      <c r="I43" s="11"/>
      <c r="J43" s="11"/>
      <c r="K43" s="1553"/>
      <c r="L43" s="11"/>
      <c r="M43" s="5"/>
      <c r="N43" s="172"/>
      <c r="O43" s="364"/>
      <c r="P43" s="170"/>
      <c r="Q43" s="199"/>
      <c r="R43" s="366"/>
      <c r="S43" s="199"/>
      <c r="T43" s="172"/>
      <c r="U43" s="172"/>
      <c r="V43" s="172"/>
      <c r="W43" s="173"/>
      <c r="X43" s="313"/>
      <c r="Y43" s="957"/>
      <c r="Z43" s="298"/>
      <c r="AA43" s="954"/>
      <c r="AB43" s="172"/>
      <c r="AC43" s="172"/>
      <c r="AD43" s="172"/>
      <c r="AE43" s="172"/>
      <c r="AF43" s="172"/>
      <c r="AG43" s="172"/>
      <c r="AH43" s="172"/>
      <c r="AI43" s="172"/>
      <c r="AJ43" s="173"/>
      <c r="AK43" s="174"/>
      <c r="AL43" s="233"/>
      <c r="AM43" s="172"/>
      <c r="AN43" s="172"/>
      <c r="AO43" s="172"/>
      <c r="AP43" s="172"/>
      <c r="AQ43" s="172"/>
      <c r="AR43" s="11"/>
      <c r="AS43" s="11"/>
      <c r="AT43" s="11"/>
      <c r="AU43" s="11"/>
      <c r="BA43" s="11"/>
      <c r="BB43" s="11"/>
      <c r="BC43" s="11"/>
      <c r="BD43" s="11"/>
      <c r="BE43" s="11"/>
    </row>
    <row r="44" spans="1:57" ht="15.75">
      <c r="A44" s="150"/>
      <c r="B44" s="421" t="s">
        <v>19</v>
      </c>
      <c r="C44" s="533" t="s">
        <v>704</v>
      </c>
      <c r="D44" s="490" t="s">
        <v>528</v>
      </c>
      <c r="E44" s="683"/>
      <c r="F44" s="1567" t="s">
        <v>9</v>
      </c>
      <c r="G44" s="407" t="s">
        <v>10</v>
      </c>
      <c r="H44" s="487">
        <v>60</v>
      </c>
      <c r="I44" s="101"/>
      <c r="J44" s="11"/>
      <c r="K44" s="1553"/>
      <c r="L44" s="11"/>
      <c r="M44" s="5"/>
      <c r="N44" s="172"/>
      <c r="O44" s="199"/>
      <c r="P44" s="167"/>
      <c r="Q44" s="172"/>
      <c r="R44" s="172"/>
      <c r="S44" s="199"/>
      <c r="T44" s="170"/>
      <c r="U44" s="167"/>
      <c r="V44" s="172"/>
      <c r="W44" s="167"/>
      <c r="X44" s="313"/>
      <c r="Y44" s="957"/>
      <c r="Z44" s="298"/>
      <c r="AA44" s="954"/>
      <c r="AB44" s="172"/>
      <c r="AC44" s="172"/>
      <c r="AD44" s="172"/>
      <c r="AE44" s="172"/>
      <c r="AF44" s="172"/>
      <c r="AG44" s="172"/>
      <c r="AH44" s="172"/>
      <c r="AI44" s="172"/>
      <c r="AJ44" s="170"/>
      <c r="AK44" s="171"/>
      <c r="AL44" s="233"/>
      <c r="AM44" s="172"/>
      <c r="AN44" s="172"/>
      <c r="AO44" s="172"/>
      <c r="AP44" s="172"/>
      <c r="AQ44" s="172"/>
      <c r="AR44" s="11"/>
      <c r="AS44" s="11"/>
      <c r="AT44" s="11"/>
      <c r="AU44" s="11"/>
      <c r="BA44" s="11"/>
      <c r="BB44" s="11"/>
      <c r="BC44" s="11"/>
      <c r="BD44" s="11"/>
      <c r="BE44" s="11"/>
    </row>
    <row r="45" spans="1:57" ht="16.5" thickBot="1">
      <c r="B45" s="421" t="s">
        <v>686</v>
      </c>
      <c r="C45" s="1586" t="s">
        <v>310</v>
      </c>
      <c r="D45" s="672">
        <v>180</v>
      </c>
      <c r="E45" s="167"/>
      <c r="F45" s="1567" t="s">
        <v>9</v>
      </c>
      <c r="G45" s="407" t="s">
        <v>311</v>
      </c>
      <c r="H45" s="487">
        <v>60</v>
      </c>
      <c r="I45" s="989"/>
      <c r="J45" s="11"/>
      <c r="K45" s="1553"/>
      <c r="L45" s="11"/>
      <c r="M45" s="5"/>
      <c r="N45" s="172"/>
      <c r="O45" s="199"/>
      <c r="P45" s="303"/>
      <c r="Q45" s="172"/>
      <c r="R45" s="172"/>
      <c r="S45" s="173"/>
      <c r="T45" s="172"/>
      <c r="U45" s="172"/>
      <c r="V45" s="172"/>
      <c r="W45" s="173"/>
      <c r="X45" s="313"/>
      <c r="Y45" s="957"/>
      <c r="Z45" s="298"/>
      <c r="AA45" s="954"/>
      <c r="AB45" s="172"/>
      <c r="AC45" s="172"/>
      <c r="AD45" s="172"/>
      <c r="AE45" s="172"/>
      <c r="AF45" s="172"/>
      <c r="AG45" s="172"/>
      <c r="AH45" s="172"/>
      <c r="AI45" s="172"/>
      <c r="AJ45" s="167"/>
      <c r="AK45" s="166"/>
      <c r="AL45" s="235"/>
      <c r="AM45" s="172"/>
      <c r="AN45" s="172"/>
      <c r="AO45" s="172"/>
      <c r="AP45" s="172"/>
      <c r="AQ45" s="172"/>
      <c r="AR45" s="11"/>
      <c r="AS45" s="11"/>
      <c r="AT45" s="11"/>
      <c r="AU45" s="11"/>
      <c r="BA45" s="11"/>
      <c r="BB45" s="11"/>
      <c r="BC45" s="11"/>
      <c r="BD45" s="11"/>
      <c r="BE45" s="11"/>
    </row>
    <row r="46" spans="1:57" ht="15.75">
      <c r="B46" s="422" t="s">
        <v>8</v>
      </c>
      <c r="C46" s="446" t="s">
        <v>190</v>
      </c>
      <c r="D46" s="487">
        <v>200</v>
      </c>
      <c r="E46" s="167"/>
      <c r="F46" s="102"/>
      <c r="G46" s="745" t="s">
        <v>195</v>
      </c>
      <c r="H46" s="64"/>
      <c r="I46" s="15"/>
      <c r="J46" s="11"/>
      <c r="K46" s="1553"/>
      <c r="L46" s="11"/>
      <c r="M46" s="5"/>
      <c r="N46" s="172"/>
      <c r="O46" s="357"/>
      <c r="P46" s="172"/>
      <c r="Q46" s="172"/>
      <c r="R46" s="172"/>
      <c r="S46" s="172"/>
      <c r="T46" s="172"/>
      <c r="U46" s="167"/>
      <c r="V46" s="167"/>
      <c r="W46" s="167"/>
      <c r="X46" s="313"/>
      <c r="Y46" s="957"/>
      <c r="Z46" s="298"/>
      <c r="AA46" s="954"/>
      <c r="AB46" s="172"/>
      <c r="AC46" s="172"/>
      <c r="AD46" s="172"/>
      <c r="AE46" s="172"/>
      <c r="AF46" s="172"/>
      <c r="AG46" s="172"/>
      <c r="AH46" s="172"/>
      <c r="AI46" s="172"/>
      <c r="AJ46" s="170"/>
      <c r="AK46" s="171"/>
      <c r="AL46" s="172"/>
      <c r="AM46" s="172"/>
      <c r="AN46" s="172"/>
      <c r="AO46" s="172"/>
      <c r="AP46" s="172"/>
      <c r="AQ46" s="172"/>
      <c r="AR46" s="11"/>
      <c r="AS46" s="11"/>
      <c r="AT46" s="11"/>
      <c r="AU46" s="11"/>
      <c r="BA46" s="11"/>
      <c r="BB46" s="11"/>
      <c r="BC46" s="11"/>
      <c r="BD46" s="11"/>
      <c r="BE46" s="11"/>
    </row>
    <row r="47" spans="1:57" ht="15.75">
      <c r="B47" s="330" t="s">
        <v>9</v>
      </c>
      <c r="C47" s="446" t="s">
        <v>10</v>
      </c>
      <c r="D47" s="405">
        <v>50</v>
      </c>
      <c r="E47" s="167"/>
      <c r="F47" s="421" t="s">
        <v>592</v>
      </c>
      <c r="G47" s="533" t="s">
        <v>593</v>
      </c>
      <c r="H47" s="490" t="s">
        <v>532</v>
      </c>
      <c r="I47" s="15"/>
      <c r="J47" s="11"/>
      <c r="K47" s="50"/>
      <c r="L47" s="11"/>
      <c r="M47" s="5"/>
      <c r="N47" s="172"/>
      <c r="O47" s="298"/>
      <c r="P47" s="172"/>
      <c r="Q47" s="167"/>
      <c r="R47" s="960"/>
      <c r="S47" s="167"/>
      <c r="T47" s="172"/>
      <c r="U47" s="172"/>
      <c r="V47" s="172"/>
      <c r="W47" s="170"/>
      <c r="X47" s="313"/>
      <c r="Y47" s="957"/>
      <c r="Z47" s="298"/>
      <c r="AA47" s="954"/>
      <c r="AB47" s="172"/>
      <c r="AC47" s="172"/>
      <c r="AD47" s="172"/>
      <c r="AE47" s="172"/>
      <c r="AF47" s="172"/>
      <c r="AG47" s="172"/>
      <c r="AH47" s="172"/>
      <c r="AI47" s="172"/>
      <c r="AJ47" s="170"/>
      <c r="AK47" s="171"/>
      <c r="AL47" s="233"/>
      <c r="AM47" s="172"/>
      <c r="AN47" s="172"/>
      <c r="AO47" s="172"/>
      <c r="AP47" s="172"/>
      <c r="AQ47" s="172"/>
      <c r="AR47" s="11"/>
      <c r="AS47" s="11"/>
      <c r="AT47" s="11"/>
      <c r="AU47" s="11"/>
      <c r="BA47" s="11"/>
      <c r="BB47" s="11"/>
      <c r="BC47" s="11"/>
      <c r="BD47" s="11"/>
      <c r="BE47" s="11"/>
    </row>
    <row r="48" spans="1:57" ht="16.5" thickBot="1">
      <c r="B48" s="717" t="s">
        <v>9</v>
      </c>
      <c r="C48" s="331" t="s">
        <v>311</v>
      </c>
      <c r="D48" s="405">
        <v>50</v>
      </c>
      <c r="E48" s="29"/>
      <c r="F48" s="73"/>
      <c r="G48" s="1466" t="s">
        <v>594</v>
      </c>
      <c r="H48" s="84"/>
      <c r="I48" s="171"/>
      <c r="J48" s="101"/>
      <c r="K48" s="348"/>
      <c r="L48" s="11"/>
      <c r="M48" s="5"/>
      <c r="N48" s="172"/>
      <c r="O48" s="298"/>
      <c r="P48" s="172"/>
      <c r="Q48" s="172"/>
      <c r="R48" s="172"/>
      <c r="S48" s="167"/>
      <c r="T48" s="172"/>
      <c r="U48" s="172"/>
      <c r="V48" s="172"/>
      <c r="W48" s="170"/>
      <c r="X48" s="313"/>
      <c r="Y48" s="957"/>
      <c r="Z48" s="298"/>
      <c r="AA48" s="954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1"/>
      <c r="AS48" s="11"/>
      <c r="AT48" s="11"/>
      <c r="AU48" s="11"/>
      <c r="BA48" s="11"/>
      <c r="BB48" s="11"/>
      <c r="BC48" s="11"/>
      <c r="BD48" s="11"/>
      <c r="BE48" s="11"/>
    </row>
    <row r="49" spans="2:57" ht="16.5" thickBot="1">
      <c r="B49" s="102"/>
      <c r="C49" s="745" t="s">
        <v>195</v>
      </c>
      <c r="D49" s="64"/>
      <c r="E49" s="7"/>
      <c r="F49" s="1787" t="s">
        <v>218</v>
      </c>
      <c r="G49" s="1788" t="s">
        <v>244</v>
      </c>
      <c r="H49" s="1789">
        <v>200</v>
      </c>
      <c r="I49" s="101"/>
      <c r="J49" s="101"/>
      <c r="K49" s="349"/>
      <c r="L49" s="11"/>
      <c r="M49" s="5"/>
      <c r="N49" s="172"/>
      <c r="O49" s="298"/>
      <c r="P49" s="172"/>
      <c r="Q49" s="172"/>
      <c r="R49" s="172"/>
      <c r="S49" s="172"/>
      <c r="T49" s="172"/>
      <c r="U49" s="172"/>
      <c r="V49" s="172"/>
      <c r="W49" s="170"/>
      <c r="X49" s="313"/>
      <c r="Y49" s="957"/>
      <c r="Z49" s="298"/>
      <c r="AA49" s="954"/>
      <c r="AB49" s="172"/>
      <c r="AC49" s="172"/>
      <c r="AD49" s="172"/>
      <c r="AE49" s="172"/>
      <c r="AF49" s="172"/>
      <c r="AG49" s="172"/>
      <c r="AH49" s="231"/>
      <c r="AI49" s="172"/>
      <c r="AJ49" s="172"/>
      <c r="AK49" s="172"/>
      <c r="AL49" s="172"/>
      <c r="AM49" s="172"/>
      <c r="AN49" s="172"/>
      <c r="AO49" s="172"/>
      <c r="AP49" s="172"/>
      <c r="AQ49" s="172"/>
      <c r="AR49" s="11"/>
      <c r="AS49" s="11"/>
      <c r="AT49" s="11"/>
      <c r="AU49" s="11"/>
      <c r="BA49" s="11"/>
      <c r="BB49" s="11"/>
      <c r="BC49" s="11"/>
      <c r="BD49" s="11"/>
      <c r="BE49" s="11"/>
    </row>
    <row r="50" spans="2:57" ht="15.75">
      <c r="B50" s="330" t="s">
        <v>450</v>
      </c>
      <c r="C50" s="1607" t="s">
        <v>343</v>
      </c>
      <c r="D50" s="489">
        <v>200</v>
      </c>
      <c r="E50" s="683"/>
      <c r="F50" s="1775"/>
      <c r="G50" s="167"/>
      <c r="H50" s="156"/>
      <c r="I50" s="166"/>
      <c r="J50" s="11"/>
      <c r="K50" s="1553"/>
      <c r="L50" s="11"/>
      <c r="M50" s="5"/>
      <c r="N50" s="172"/>
      <c r="O50" s="298"/>
      <c r="P50" s="172"/>
      <c r="Q50" s="172"/>
      <c r="R50" s="172"/>
      <c r="S50" s="172"/>
      <c r="T50" s="172"/>
      <c r="U50" s="172"/>
      <c r="V50" s="172"/>
      <c r="W50" s="170"/>
      <c r="X50" s="313"/>
      <c r="Y50" s="957"/>
      <c r="Z50" s="298"/>
      <c r="AA50" s="954"/>
      <c r="AB50" s="172"/>
      <c r="AC50" s="172"/>
      <c r="AD50" s="172"/>
      <c r="AE50" s="172"/>
      <c r="AF50" s="172"/>
      <c r="AG50" s="370"/>
      <c r="AH50" s="340"/>
      <c r="AI50" s="341"/>
      <c r="AJ50" s="370"/>
      <c r="AK50" s="340"/>
      <c r="AL50" s="341"/>
      <c r="AM50" s="172"/>
      <c r="AN50" s="172"/>
      <c r="AO50" s="172"/>
      <c r="AP50" s="172"/>
      <c r="AQ50" s="172"/>
      <c r="AR50" s="11"/>
      <c r="AS50" s="11"/>
      <c r="AT50" s="11"/>
      <c r="AU50" s="11"/>
      <c r="BA50" s="11"/>
      <c r="BB50" s="11"/>
      <c r="BC50" s="11"/>
      <c r="BD50" s="11"/>
      <c r="BE50" s="11"/>
    </row>
    <row r="51" spans="2:57" ht="15.75">
      <c r="B51" s="265" t="s">
        <v>9</v>
      </c>
      <c r="C51" s="1635" t="s">
        <v>705</v>
      </c>
      <c r="D51" s="278">
        <v>30</v>
      </c>
      <c r="E51" s="11"/>
      <c r="F51" s="243"/>
      <c r="G51" s="167"/>
      <c r="H51" s="159"/>
      <c r="I51" s="166"/>
      <c r="J51" s="1790"/>
      <c r="K51" s="231"/>
      <c r="L51" s="1791"/>
      <c r="M51" s="5"/>
      <c r="N51" s="172"/>
      <c r="O51" s="172"/>
      <c r="P51" s="172"/>
      <c r="Q51" s="172"/>
      <c r="R51" s="172"/>
      <c r="S51" s="172"/>
      <c r="T51" s="172"/>
      <c r="U51" s="172"/>
      <c r="V51" s="172"/>
      <c r="W51" s="170"/>
      <c r="X51" s="313"/>
      <c r="Y51" s="957"/>
      <c r="Z51" s="298"/>
      <c r="AA51" s="954"/>
      <c r="AB51" s="172"/>
      <c r="AC51" s="172"/>
      <c r="AD51" s="172"/>
      <c r="AE51" s="172"/>
      <c r="AF51" s="172"/>
      <c r="AG51" s="167"/>
      <c r="AH51" s="166"/>
      <c r="AI51" s="235"/>
      <c r="AJ51" s="167"/>
      <c r="AK51" s="166"/>
      <c r="AL51" s="235"/>
      <c r="AM51" s="172"/>
      <c r="AN51" s="172"/>
      <c r="AO51" s="172"/>
      <c r="AP51" s="172"/>
      <c r="AQ51" s="172"/>
      <c r="AR51" s="11"/>
      <c r="AS51" s="11"/>
      <c r="AT51" s="11"/>
      <c r="AU51" s="11"/>
      <c r="BA51" s="11"/>
      <c r="BB51" s="11"/>
      <c r="BC51" s="11"/>
      <c r="BD51" s="11"/>
      <c r="BE51" s="11"/>
    </row>
    <row r="52" spans="2:57">
      <c r="B52" s="330" t="s">
        <v>9</v>
      </c>
      <c r="C52" s="1607" t="s">
        <v>10</v>
      </c>
      <c r="D52" s="405">
        <v>30</v>
      </c>
      <c r="E52" s="11"/>
      <c r="F52" s="11"/>
      <c r="G52" s="11"/>
      <c r="H52" s="11"/>
      <c r="I52" s="11"/>
      <c r="J52" s="11"/>
      <c r="K52" s="1553"/>
      <c r="L52" s="11"/>
      <c r="M52" s="5"/>
      <c r="N52" s="172"/>
      <c r="O52" s="166"/>
      <c r="P52" s="235"/>
      <c r="Q52" s="172"/>
      <c r="R52" s="172"/>
      <c r="S52" s="172"/>
      <c r="T52" s="172"/>
      <c r="U52" s="172"/>
      <c r="V52" s="172"/>
      <c r="W52" s="183"/>
      <c r="X52" s="167"/>
      <c r="Y52" s="171"/>
      <c r="Z52" s="172"/>
      <c r="AA52" s="172"/>
      <c r="AB52" s="172"/>
      <c r="AC52" s="172"/>
      <c r="AD52" s="172"/>
      <c r="AE52" s="172"/>
      <c r="AF52" s="172"/>
      <c r="AG52" s="167"/>
      <c r="AH52" s="166"/>
      <c r="AI52" s="235"/>
      <c r="AJ52" s="167"/>
      <c r="AK52" s="166"/>
      <c r="AL52" s="235"/>
      <c r="AM52" s="172"/>
      <c r="AN52" s="172"/>
      <c r="AO52" s="172"/>
      <c r="AP52" s="172"/>
      <c r="AQ52" s="172"/>
      <c r="AR52" s="11"/>
      <c r="AS52" s="11"/>
      <c r="AT52" s="11"/>
      <c r="AU52" s="11"/>
      <c r="BA52" s="11"/>
      <c r="BB52" s="11"/>
      <c r="BC52" s="11"/>
      <c r="BD52" s="11"/>
      <c r="BE52" s="11"/>
    </row>
    <row r="53" spans="2:57">
      <c r="B53" s="1043" t="s">
        <v>345</v>
      </c>
      <c r="C53" s="1607" t="s">
        <v>346</v>
      </c>
      <c r="D53" s="1006">
        <v>15</v>
      </c>
      <c r="E53" s="11"/>
      <c r="I53" s="11"/>
      <c r="J53" s="41"/>
      <c r="K53" s="202"/>
      <c r="L53" s="15"/>
      <c r="M53" s="11"/>
      <c r="N53" s="172"/>
      <c r="O53" s="360"/>
      <c r="P53" s="172"/>
      <c r="Q53" s="172"/>
      <c r="R53" s="172"/>
      <c r="S53" s="172"/>
      <c r="T53" s="172"/>
      <c r="U53" s="172"/>
      <c r="V53" s="172"/>
      <c r="W53" s="183"/>
      <c r="X53" s="167"/>
      <c r="Y53" s="166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99"/>
      <c r="AK53" s="167"/>
      <c r="AL53" s="172"/>
      <c r="AM53" s="172"/>
      <c r="AN53" s="172"/>
      <c r="AO53" s="172"/>
      <c r="AP53" s="172"/>
      <c r="AQ53" s="172"/>
      <c r="AR53" s="11"/>
      <c r="AS53" s="11"/>
      <c r="AT53" s="11"/>
      <c r="AU53" s="11"/>
      <c r="BA53" s="11"/>
      <c r="BB53" s="11"/>
      <c r="BC53" s="11"/>
      <c r="BD53" s="11"/>
      <c r="BE53" s="11"/>
    </row>
    <row r="54" spans="2:57" ht="15.75" thickBot="1">
      <c r="B54" s="722" t="s">
        <v>11</v>
      </c>
      <c r="C54" s="1786" t="s">
        <v>687</v>
      </c>
      <c r="D54" s="671">
        <v>105</v>
      </c>
      <c r="E54" s="11"/>
      <c r="I54" s="11"/>
      <c r="J54" s="41"/>
      <c r="K54" s="349"/>
      <c r="L54" s="15"/>
      <c r="M54" s="11"/>
      <c r="N54" s="172"/>
      <c r="O54" s="365"/>
      <c r="P54" s="769"/>
      <c r="Q54" s="172"/>
      <c r="R54" s="172"/>
      <c r="S54" s="172"/>
      <c r="T54" s="172"/>
      <c r="U54" s="172"/>
      <c r="V54" s="172"/>
      <c r="W54" s="170"/>
      <c r="X54" s="355"/>
      <c r="Y54" s="356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99"/>
      <c r="AK54" s="167"/>
      <c r="AL54" s="172"/>
      <c r="AM54" s="172"/>
      <c r="AN54" s="172"/>
      <c r="AO54" s="172"/>
      <c r="AP54" s="172"/>
      <c r="AQ54" s="172"/>
      <c r="AR54" s="11"/>
      <c r="AS54" s="11"/>
      <c r="AT54" s="11"/>
      <c r="AU54" s="11"/>
      <c r="BA54" s="11"/>
      <c r="BB54" s="11"/>
      <c r="BC54" s="11"/>
      <c r="BD54" s="11"/>
      <c r="BE54" s="11"/>
    </row>
    <row r="55" spans="2:57">
      <c r="E55" s="11"/>
      <c r="I55" s="11"/>
      <c r="J55" s="11"/>
      <c r="K55" s="11"/>
      <c r="L55" s="11"/>
      <c r="M55" s="11"/>
      <c r="N55" s="172"/>
      <c r="O55" s="199"/>
      <c r="P55" s="172"/>
      <c r="Q55" s="363"/>
      <c r="R55" s="172"/>
      <c r="S55" s="172"/>
      <c r="T55" s="172"/>
      <c r="U55" s="172"/>
      <c r="V55" s="172"/>
      <c r="W55" s="170"/>
      <c r="X55" s="949"/>
      <c r="Y55" s="950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67"/>
      <c r="AK55" s="167"/>
      <c r="AL55" s="172"/>
      <c r="AM55" s="172"/>
      <c r="AN55" s="172"/>
      <c r="AO55" s="172"/>
      <c r="AP55" s="172"/>
      <c r="AQ55" s="172"/>
      <c r="AR55" s="11"/>
      <c r="AS55" s="11"/>
      <c r="AT55" s="11"/>
      <c r="AU55" s="11"/>
      <c r="BA55" s="11"/>
      <c r="BB55" s="11"/>
      <c r="BC55" s="11"/>
      <c r="BD55" s="11"/>
      <c r="BE55" s="11"/>
    </row>
    <row r="56" spans="2:57" ht="14.25" customHeight="1">
      <c r="B56" s="797" t="s">
        <v>277</v>
      </c>
      <c r="C56" s="14"/>
      <c r="G56" s="2"/>
      <c r="I56" s="11"/>
      <c r="J56" s="11"/>
      <c r="K56" s="11"/>
      <c r="L56" s="11"/>
      <c r="M56" s="11"/>
      <c r="N56" s="172"/>
      <c r="O56" s="199"/>
      <c r="P56" s="172"/>
      <c r="Q56" s="172"/>
      <c r="R56" s="172"/>
      <c r="S56" s="172"/>
      <c r="T56" s="172"/>
      <c r="U56" s="172"/>
      <c r="V56" s="172"/>
      <c r="W56" s="170"/>
      <c r="X56" s="166"/>
      <c r="Y56" s="235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67"/>
      <c r="AK56" s="172"/>
      <c r="AL56" s="172"/>
      <c r="AM56" s="172"/>
      <c r="AN56" s="172"/>
      <c r="AO56" s="172"/>
      <c r="AP56" s="172"/>
      <c r="AQ56" s="172"/>
      <c r="AR56" s="11"/>
      <c r="AS56" s="11"/>
      <c r="AT56" s="11"/>
      <c r="AU56" s="11"/>
      <c r="BA56" s="11"/>
      <c r="BB56" s="11"/>
      <c r="BC56" s="11"/>
      <c r="BD56" s="11"/>
      <c r="BE56" s="11"/>
    </row>
    <row r="57" spans="2:57" ht="13.5" customHeight="1">
      <c r="B57" s="792" t="s">
        <v>185</v>
      </c>
      <c r="C57"/>
      <c r="D57" s="160" t="s">
        <v>276</v>
      </c>
      <c r="F57" s="2"/>
      <c r="G57" s="92">
        <v>0.45</v>
      </c>
      <c r="H57" s="1211"/>
      <c r="I57" s="3"/>
      <c r="J57" s="41"/>
      <c r="K57" s="202"/>
      <c r="L57" s="15"/>
      <c r="M57" s="11"/>
      <c r="N57" s="172"/>
      <c r="O57" s="669"/>
      <c r="P57" s="172"/>
      <c r="Q57" s="172"/>
      <c r="R57" s="172"/>
      <c r="S57" s="172"/>
      <c r="T57" s="172"/>
      <c r="U57" s="172"/>
      <c r="V57" s="172"/>
      <c r="W57" s="167"/>
      <c r="X57" s="166"/>
      <c r="Y57" s="235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67"/>
      <c r="AK57" s="172"/>
      <c r="AL57" s="172"/>
      <c r="AM57" s="172"/>
      <c r="AN57" s="172"/>
      <c r="AO57" s="172"/>
      <c r="AP57" s="172"/>
      <c r="AQ57" s="172"/>
      <c r="AR57" s="11"/>
      <c r="AS57" s="11"/>
      <c r="AT57" s="11"/>
      <c r="AU57" s="11"/>
      <c r="BA57" s="11"/>
      <c r="BB57" s="11"/>
      <c r="BC57" s="11"/>
      <c r="BD57" s="11"/>
      <c r="BE57" s="11"/>
    </row>
    <row r="58" spans="2:57" ht="13.5" customHeight="1">
      <c r="G58" s="605" t="s">
        <v>501</v>
      </c>
      <c r="I58" s="11"/>
      <c r="J58" s="41"/>
      <c r="K58" s="349"/>
      <c r="L58" s="15"/>
      <c r="M58" s="11"/>
      <c r="N58" s="172"/>
      <c r="O58" s="669"/>
      <c r="P58" s="172"/>
      <c r="Q58" s="172"/>
      <c r="R58" s="172"/>
      <c r="S58" s="172"/>
      <c r="T58" s="172"/>
      <c r="U58" s="172"/>
      <c r="V58" s="172"/>
      <c r="W58" s="172"/>
      <c r="X58" s="256"/>
      <c r="Y58" s="172"/>
      <c r="Z58" s="172"/>
      <c r="AA58" s="172"/>
      <c r="AB58" s="172"/>
      <c r="AC58" s="172"/>
      <c r="AD58" s="172"/>
      <c r="AE58" s="172"/>
      <c r="AF58" s="172"/>
      <c r="AG58" s="172"/>
      <c r="AH58" s="167"/>
      <c r="AI58" s="167"/>
      <c r="AJ58" s="167"/>
      <c r="AK58" s="172"/>
      <c r="AL58" s="172"/>
      <c r="AM58" s="172"/>
      <c r="AN58" s="172"/>
      <c r="AO58" s="172"/>
      <c r="AP58" s="172"/>
      <c r="AQ58" s="172"/>
      <c r="AR58" s="11"/>
      <c r="AS58" s="11"/>
      <c r="AT58" s="11"/>
      <c r="AU58" s="11"/>
      <c r="BA58" s="11"/>
      <c r="BB58" s="11"/>
      <c r="BC58" s="11"/>
      <c r="BD58" s="11"/>
      <c r="BE58" s="11"/>
    </row>
    <row r="59" spans="2:57" ht="15" customHeight="1">
      <c r="B59" s="1442" t="s">
        <v>518</v>
      </c>
      <c r="C59" s="2"/>
      <c r="D59" s="91"/>
      <c r="F59" s="213" t="s">
        <v>219</v>
      </c>
      <c r="I59" s="990"/>
      <c r="J59" s="11"/>
      <c r="K59" s="11"/>
      <c r="L59" s="11"/>
      <c r="M59" s="11"/>
      <c r="N59" s="172"/>
      <c r="O59" s="670"/>
      <c r="P59" s="172"/>
      <c r="Q59" s="172"/>
      <c r="R59" s="172"/>
      <c r="S59" s="172"/>
      <c r="T59" s="172"/>
      <c r="U59" s="172"/>
      <c r="V59" s="172"/>
      <c r="W59" s="172"/>
      <c r="X59" s="340"/>
      <c r="Y59" s="581"/>
      <c r="Z59" s="340"/>
      <c r="AA59" s="581"/>
      <c r="AB59" s="172"/>
      <c r="AC59" s="170"/>
      <c r="AD59" s="335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BA59" s="11"/>
      <c r="BB59" s="11"/>
      <c r="BC59" s="11"/>
      <c r="BD59" s="11"/>
      <c r="BE59" s="11"/>
    </row>
    <row r="60" spans="2:57" ht="16.5" customHeight="1" thickBot="1">
      <c r="B60" s="41"/>
      <c r="C60" s="7"/>
      <c r="D60" s="15"/>
      <c r="E60" s="11"/>
      <c r="F60" s="11"/>
      <c r="G60" s="50"/>
      <c r="H60" s="11"/>
      <c r="I60" s="11"/>
      <c r="N60" s="172"/>
      <c r="O60" s="669"/>
      <c r="P60" s="343"/>
      <c r="Q60" s="172"/>
      <c r="R60" s="358"/>
      <c r="S60" s="359"/>
      <c r="T60" s="172"/>
      <c r="U60" s="159"/>
      <c r="V60" s="172"/>
      <c r="W60" s="167"/>
      <c r="X60" s="180"/>
      <c r="Y60" s="232"/>
      <c r="Z60" s="958"/>
      <c r="AA60" s="963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BA60" s="11"/>
      <c r="BB60" s="11"/>
      <c r="BC60" s="11"/>
      <c r="BD60" s="11"/>
      <c r="BE60" s="11"/>
    </row>
    <row r="61" spans="2:57" ht="17.25" customHeight="1">
      <c r="B61" s="663" t="s">
        <v>1</v>
      </c>
      <c r="C61" s="664" t="s">
        <v>2</v>
      </c>
      <c r="D61" s="1003" t="s">
        <v>3</v>
      </c>
      <c r="E61" s="11"/>
      <c r="F61" s="35" t="s">
        <v>1</v>
      </c>
      <c r="G61" s="458" t="s">
        <v>2</v>
      </c>
      <c r="H61" s="451" t="s">
        <v>3</v>
      </c>
      <c r="I61" s="11"/>
      <c r="N61" s="172"/>
      <c r="O61" s="951"/>
      <c r="P61" s="172"/>
      <c r="Q61" s="199"/>
      <c r="R61" s="172"/>
      <c r="S61" s="199"/>
      <c r="T61" s="172"/>
      <c r="U61" s="170"/>
      <c r="V61" s="172"/>
      <c r="W61" s="167"/>
      <c r="X61" s="180"/>
      <c r="Y61" s="232"/>
      <c r="Z61" s="298"/>
      <c r="AA61" s="954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BA61" s="11"/>
      <c r="BB61" s="11"/>
      <c r="BC61" s="11"/>
      <c r="BD61" s="11"/>
      <c r="BE61" s="11"/>
    </row>
    <row r="62" spans="2:57" ht="13.5" customHeight="1" thickBot="1">
      <c r="B62" s="666" t="s">
        <v>4</v>
      </c>
      <c r="C62" s="172"/>
      <c r="D62" s="1004" t="s">
        <v>73</v>
      </c>
      <c r="E62" s="794"/>
      <c r="F62" s="494" t="s">
        <v>4</v>
      </c>
      <c r="G62" s="82"/>
      <c r="H62" s="558" t="s">
        <v>73</v>
      </c>
      <c r="I62" s="11"/>
      <c r="N62" s="172"/>
      <c r="O62" s="343"/>
      <c r="P62" s="172"/>
      <c r="Q62" s="199"/>
      <c r="R62" s="955"/>
      <c r="S62" s="199"/>
      <c r="T62" s="172"/>
      <c r="U62" s="170"/>
      <c r="V62" s="172"/>
      <c r="W62" s="167"/>
      <c r="X62" s="180"/>
      <c r="Y62" s="232"/>
      <c r="Z62" s="298"/>
      <c r="AA62" s="954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Z62" s="11"/>
      <c r="BA62" s="11"/>
      <c r="BB62" s="11"/>
      <c r="BC62" s="11"/>
      <c r="BD62" s="11"/>
      <c r="BE62" s="11"/>
    </row>
    <row r="63" spans="2:57" ht="14.25" customHeight="1" thickBot="1">
      <c r="B63" s="704" t="s">
        <v>319</v>
      </c>
      <c r="C63" s="1534"/>
      <c r="D63" s="729"/>
      <c r="E63" s="683"/>
      <c r="F63" s="795" t="s">
        <v>321</v>
      </c>
      <c r="G63" s="1534"/>
      <c r="H63" s="743"/>
      <c r="I63" s="101"/>
      <c r="N63" s="172"/>
      <c r="O63" s="177"/>
      <c r="P63" s="173"/>
      <c r="Q63" s="199"/>
      <c r="R63" s="172"/>
      <c r="S63" s="199"/>
      <c r="T63" s="172"/>
      <c r="U63" s="170"/>
      <c r="V63" s="172"/>
      <c r="W63" s="167"/>
      <c r="X63" s="180"/>
      <c r="Y63" s="232"/>
      <c r="Z63" s="298"/>
      <c r="AA63" s="954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Z63" s="11"/>
      <c r="BA63" s="11"/>
      <c r="BB63" s="11"/>
      <c r="BC63" s="11"/>
      <c r="BD63" s="11"/>
      <c r="BE63" s="11"/>
    </row>
    <row r="64" spans="2:57" ht="13.5" customHeight="1">
      <c r="B64" s="70"/>
      <c r="C64" s="1538" t="s">
        <v>194</v>
      </c>
      <c r="D64" s="216"/>
      <c r="E64" s="7"/>
      <c r="F64" s="70"/>
      <c r="G64" s="1538" t="s">
        <v>194</v>
      </c>
      <c r="H64" s="216"/>
      <c r="I64" s="166"/>
      <c r="N64" s="172"/>
      <c r="O64" s="177"/>
      <c r="P64" s="367"/>
      <c r="Q64" s="199"/>
      <c r="R64" s="172"/>
      <c r="S64" s="199"/>
      <c r="T64" s="172"/>
      <c r="U64" s="167"/>
      <c r="V64" s="172"/>
      <c r="W64" s="167"/>
      <c r="X64" s="166"/>
      <c r="Y64" s="235"/>
      <c r="Z64" s="298"/>
      <c r="AA64" s="954"/>
      <c r="AB64" s="172"/>
      <c r="AC64" s="172"/>
      <c r="AD64" s="172"/>
      <c r="AE64" s="171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Z64" s="11"/>
      <c r="BA64" s="11"/>
      <c r="BB64" s="11"/>
      <c r="BC64" s="11"/>
      <c r="BD64" s="11"/>
      <c r="BE64" s="11"/>
    </row>
    <row r="65" spans="2:57" ht="13.5" customHeight="1">
      <c r="B65" s="655" t="s">
        <v>159</v>
      </c>
      <c r="C65" s="1652" t="s">
        <v>242</v>
      </c>
      <c r="D65" s="728">
        <v>250</v>
      </c>
      <c r="E65" s="7"/>
      <c r="F65" s="744" t="s">
        <v>247</v>
      </c>
      <c r="G65" s="742" t="s">
        <v>248</v>
      </c>
      <c r="H65" s="405">
        <v>250</v>
      </c>
      <c r="I65" s="166"/>
      <c r="M65" s="1"/>
      <c r="N65" s="172"/>
      <c r="O65" s="360"/>
      <c r="P65" s="173"/>
      <c r="Q65" s="199"/>
      <c r="R65" s="172"/>
      <c r="S65" s="199"/>
      <c r="T65" s="172"/>
      <c r="U65" s="167"/>
      <c r="V65" s="172"/>
      <c r="W65" s="173"/>
      <c r="X65" s="176"/>
      <c r="Y65" s="342"/>
      <c r="Z65" s="298"/>
      <c r="AA65" s="954"/>
      <c r="AB65" s="172"/>
      <c r="AC65" s="172"/>
      <c r="AD65" s="172"/>
      <c r="AE65" s="166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Z65" s="11"/>
      <c r="BA65" s="11"/>
      <c r="BB65" s="11"/>
      <c r="BC65" s="11"/>
      <c r="BD65" s="11"/>
      <c r="BE65" s="11"/>
    </row>
    <row r="66" spans="2:57" ht="13.5" customHeight="1">
      <c r="B66" s="1697" t="s">
        <v>261</v>
      </c>
      <c r="C66" s="486" t="s">
        <v>688</v>
      </c>
      <c r="D66" s="490">
        <v>60</v>
      </c>
      <c r="E66" s="7"/>
      <c r="F66" s="1697" t="s">
        <v>261</v>
      </c>
      <c r="G66" s="486" t="s">
        <v>205</v>
      </c>
      <c r="H66" s="490">
        <v>60</v>
      </c>
      <c r="I66" s="171"/>
      <c r="M66" s="1"/>
      <c r="N66" s="172"/>
      <c r="O66" s="360"/>
      <c r="P66" s="173"/>
      <c r="Q66" s="167"/>
      <c r="R66" s="363"/>
      <c r="S66" s="199"/>
      <c r="T66" s="172"/>
      <c r="U66" s="167"/>
      <c r="V66" s="172"/>
      <c r="W66" s="173"/>
      <c r="X66" s="174"/>
      <c r="Y66" s="233"/>
      <c r="Z66" s="298"/>
      <c r="AA66" s="954"/>
      <c r="AB66" s="172"/>
      <c r="AC66" s="172"/>
      <c r="AD66" s="172"/>
      <c r="AE66" s="171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Z66" s="11"/>
      <c r="BA66" s="11"/>
      <c r="BB66" s="11"/>
      <c r="BC66" s="11"/>
      <c r="BD66" s="11"/>
      <c r="BE66" s="11"/>
    </row>
    <row r="67" spans="2:57" ht="13.5" customHeight="1">
      <c r="B67" s="281"/>
      <c r="C67" s="1023" t="s">
        <v>659</v>
      </c>
      <c r="D67" s="570"/>
      <c r="E67" s="7"/>
      <c r="F67" s="281"/>
      <c r="G67" s="1023" t="s">
        <v>659</v>
      </c>
      <c r="H67" s="570"/>
      <c r="I67" s="166"/>
      <c r="M67" s="5"/>
      <c r="N67" s="180"/>
      <c r="O67" s="177"/>
      <c r="P67" s="361"/>
      <c r="Q67" s="199"/>
      <c r="R67" s="172"/>
      <c r="S67" s="199"/>
      <c r="T67" s="224"/>
      <c r="U67" s="167"/>
      <c r="V67" s="172"/>
      <c r="W67" s="167"/>
      <c r="X67" s="166"/>
      <c r="Y67" s="235"/>
      <c r="Z67" s="298"/>
      <c r="AA67" s="954"/>
      <c r="AB67" s="172"/>
      <c r="AC67" s="172"/>
      <c r="AD67" s="172"/>
      <c r="AE67" s="166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Z67" s="11"/>
      <c r="BA67" s="11"/>
      <c r="BB67" s="11"/>
      <c r="BC67" s="11"/>
      <c r="BD67" s="11"/>
      <c r="BE67" s="11"/>
    </row>
    <row r="68" spans="2:57" ht="13.5" customHeight="1">
      <c r="B68" s="422" t="s">
        <v>17</v>
      </c>
      <c r="C68" s="446" t="s">
        <v>113</v>
      </c>
      <c r="D68" s="487" t="s">
        <v>616</v>
      </c>
      <c r="E68" s="7"/>
      <c r="F68" s="330" t="s">
        <v>639</v>
      </c>
      <c r="G68" s="446" t="s">
        <v>265</v>
      </c>
      <c r="H68" s="405" t="s">
        <v>542</v>
      </c>
      <c r="I68" s="166"/>
      <c r="M68" s="11"/>
      <c r="N68" s="172"/>
      <c r="O68" s="360"/>
      <c r="P68" s="361"/>
      <c r="Q68" s="199"/>
      <c r="R68" s="172"/>
      <c r="S68" s="199"/>
      <c r="T68" s="224"/>
      <c r="U68" s="167"/>
      <c r="V68" s="172"/>
      <c r="W68" s="167"/>
      <c r="X68" s="166"/>
      <c r="Y68" s="209"/>
      <c r="Z68" s="958"/>
      <c r="AA68" s="954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Z68" s="11"/>
      <c r="BA68" s="11"/>
      <c r="BB68" s="11"/>
      <c r="BC68" s="11"/>
      <c r="BD68" s="11"/>
      <c r="BE68" s="11"/>
    </row>
    <row r="69" spans="2:57" ht="12.75" customHeight="1">
      <c r="B69" s="330" t="s">
        <v>201</v>
      </c>
      <c r="C69" s="446" t="s">
        <v>199</v>
      </c>
      <c r="D69" s="489">
        <v>200</v>
      </c>
      <c r="E69" s="7"/>
      <c r="F69" s="265" t="s">
        <v>249</v>
      </c>
      <c r="G69" s="533" t="s">
        <v>158</v>
      </c>
      <c r="H69" s="278" t="s">
        <v>620</v>
      </c>
      <c r="I69" s="189"/>
      <c r="M69" s="5"/>
      <c r="N69" s="172"/>
      <c r="O69" s="360"/>
      <c r="P69" s="361"/>
      <c r="Q69" s="353"/>
      <c r="R69" s="172"/>
      <c r="S69" s="199"/>
      <c r="T69" s="172"/>
      <c r="U69" s="167"/>
      <c r="V69" s="172"/>
      <c r="W69" s="167"/>
      <c r="X69" s="313"/>
      <c r="Y69" s="957"/>
      <c r="Z69" s="298"/>
      <c r="AA69" s="954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Z69" s="11"/>
      <c r="BA69" s="11"/>
      <c r="BB69" s="11"/>
      <c r="BC69" s="11"/>
      <c r="BD69" s="11"/>
      <c r="BE69" s="11"/>
    </row>
    <row r="70" spans="2:57" ht="12.75" customHeight="1">
      <c r="B70" s="422" t="s">
        <v>9</v>
      </c>
      <c r="C70" s="446" t="s">
        <v>10</v>
      </c>
      <c r="D70" s="487">
        <v>60</v>
      </c>
      <c r="E70" s="108"/>
      <c r="F70" s="267" t="s">
        <v>119</v>
      </c>
      <c r="G70" s="279" t="s">
        <v>250</v>
      </c>
      <c r="H70" s="1005"/>
      <c r="I70" s="11"/>
      <c r="M70" s="11"/>
      <c r="N70" s="172"/>
      <c r="O70" s="360"/>
      <c r="P70" s="173"/>
      <c r="Q70" s="167"/>
      <c r="R70" s="172"/>
      <c r="S70" s="199"/>
      <c r="T70" s="172"/>
      <c r="U70" s="167"/>
      <c r="V70" s="172"/>
      <c r="W70" s="173"/>
      <c r="X70" s="313"/>
      <c r="Y70" s="957"/>
      <c r="Z70" s="298"/>
      <c r="AA70" s="954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Z70" s="11"/>
      <c r="BA70" s="11"/>
      <c r="BB70" s="11"/>
      <c r="BC70" s="11"/>
      <c r="BD70" s="11"/>
      <c r="BE70" s="11"/>
    </row>
    <row r="71" spans="2:57" ht="13.5" customHeight="1">
      <c r="B71" s="422" t="s">
        <v>9</v>
      </c>
      <c r="C71" s="446" t="s">
        <v>311</v>
      </c>
      <c r="D71" s="487">
        <v>60</v>
      </c>
      <c r="E71" s="108"/>
      <c r="F71" s="267" t="s">
        <v>8</v>
      </c>
      <c r="G71" s="279" t="s">
        <v>190</v>
      </c>
      <c r="H71" s="1005">
        <v>200</v>
      </c>
      <c r="I71" s="340"/>
      <c r="M71" s="5"/>
      <c r="N71" s="172"/>
      <c r="O71" s="360"/>
      <c r="P71" s="167"/>
      <c r="Q71" s="350"/>
      <c r="R71" s="172"/>
      <c r="S71" s="199"/>
      <c r="T71" s="172"/>
      <c r="U71" s="167"/>
      <c r="V71" s="172"/>
      <c r="W71" s="167"/>
      <c r="X71" s="313"/>
      <c r="Y71" s="957"/>
      <c r="Z71" s="298"/>
      <c r="AA71" s="954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Z71" s="11"/>
      <c r="BA71" s="11"/>
      <c r="BB71" s="11"/>
      <c r="BC71" s="11"/>
      <c r="BD71" s="11"/>
      <c r="BE71" s="11"/>
    </row>
    <row r="72" spans="2:57" ht="14.25" customHeight="1" thickBot="1">
      <c r="B72" s="67"/>
      <c r="C72" s="1653"/>
      <c r="D72" s="87"/>
      <c r="E72" s="7"/>
      <c r="F72" s="330" t="s">
        <v>9</v>
      </c>
      <c r="G72" s="446" t="s">
        <v>10</v>
      </c>
      <c r="H72" s="405">
        <v>60</v>
      </c>
      <c r="I72" s="166"/>
      <c r="M72" s="5"/>
      <c r="N72" s="172"/>
      <c r="O72" s="360"/>
      <c r="P72" s="364"/>
      <c r="Q72" s="199"/>
      <c r="R72" s="172"/>
      <c r="S72" s="199"/>
      <c r="T72" s="172"/>
      <c r="U72" s="202"/>
      <c r="V72" s="172"/>
      <c r="W72" s="173"/>
      <c r="X72" s="313"/>
      <c r="Y72" s="957"/>
      <c r="Z72" s="298"/>
      <c r="AA72" s="954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Z72" s="11"/>
      <c r="BA72" s="11"/>
      <c r="BB72" s="11"/>
      <c r="BC72" s="11"/>
      <c r="BD72" s="11"/>
      <c r="BE72" s="11"/>
    </row>
    <row r="73" spans="2:57" ht="13.5" customHeight="1" thickBot="1">
      <c r="B73" s="102"/>
      <c r="C73" s="1654" t="s">
        <v>195</v>
      </c>
      <c r="D73" s="64"/>
      <c r="E73" s="231"/>
      <c r="F73" s="330" t="s">
        <v>9</v>
      </c>
      <c r="G73" s="446" t="s">
        <v>311</v>
      </c>
      <c r="H73" s="405">
        <v>60</v>
      </c>
      <c r="I73" s="166"/>
      <c r="M73" s="5"/>
      <c r="N73" s="172"/>
      <c r="O73" s="360"/>
      <c r="P73" s="167"/>
      <c r="Q73" s="199"/>
      <c r="R73" s="172"/>
      <c r="S73" s="199"/>
      <c r="T73" s="172"/>
      <c r="U73" s="172"/>
      <c r="V73" s="172"/>
      <c r="W73" s="167"/>
      <c r="X73" s="313"/>
      <c r="Y73" s="957"/>
      <c r="Z73" s="298"/>
      <c r="AA73" s="954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Z73" s="11"/>
      <c r="BA73" s="11"/>
      <c r="BB73" s="11"/>
      <c r="BC73" s="11"/>
      <c r="BD73" s="11"/>
      <c r="BE73" s="11"/>
    </row>
    <row r="74" spans="2:57" ht="12.75" customHeight="1">
      <c r="B74" s="421" t="s">
        <v>229</v>
      </c>
      <c r="C74" s="533" t="s">
        <v>557</v>
      </c>
      <c r="D74" s="490">
        <v>110</v>
      </c>
      <c r="E74" s="683"/>
      <c r="F74" s="409"/>
      <c r="G74" s="1629" t="s">
        <v>195</v>
      </c>
      <c r="H74" s="746"/>
      <c r="I74" s="166"/>
      <c r="J74" s="11"/>
      <c r="K74" s="1553"/>
      <c r="L74" s="11"/>
      <c r="M74" s="5"/>
      <c r="N74" s="172"/>
      <c r="O74" s="360"/>
      <c r="P74" s="167"/>
      <c r="Q74" s="199"/>
      <c r="R74" s="172"/>
      <c r="S74" s="199"/>
      <c r="T74" s="172"/>
      <c r="U74" s="172"/>
      <c r="V74" s="172"/>
      <c r="W74" s="170"/>
      <c r="X74" s="313"/>
      <c r="Y74" s="957"/>
      <c r="Z74" s="298"/>
      <c r="AA74" s="954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Z74" s="11"/>
      <c r="BA74" s="11"/>
      <c r="BB74" s="11"/>
      <c r="BC74" s="11"/>
      <c r="BD74" s="11"/>
      <c r="BE74" s="11"/>
    </row>
    <row r="75" spans="2:57" ht="14.25" customHeight="1">
      <c r="B75" s="73"/>
      <c r="C75" s="1655" t="s">
        <v>187</v>
      </c>
      <c r="D75" s="84"/>
      <c r="E75" s="167"/>
      <c r="F75" s="330" t="s">
        <v>15</v>
      </c>
      <c r="G75" s="446" t="s">
        <v>99</v>
      </c>
      <c r="H75" s="489">
        <v>200</v>
      </c>
      <c r="I75" s="991"/>
      <c r="J75" s="11"/>
      <c r="K75" s="1553"/>
      <c r="L75" s="11"/>
      <c r="M75" s="5"/>
      <c r="N75" s="172"/>
      <c r="O75" s="360"/>
      <c r="P75" s="170"/>
      <c r="Q75" s="199"/>
      <c r="R75" s="363"/>
      <c r="S75" s="199"/>
      <c r="T75" s="172"/>
      <c r="U75" s="172"/>
      <c r="V75" s="172"/>
      <c r="W75" s="170"/>
      <c r="X75" s="313"/>
      <c r="Y75" s="957"/>
      <c r="Z75" s="298"/>
      <c r="AA75" s="954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Z75" s="11"/>
      <c r="BA75" s="11"/>
      <c r="BB75" s="11"/>
      <c r="BC75" s="11"/>
      <c r="BD75" s="11"/>
      <c r="BE75" s="11"/>
    </row>
    <row r="76" spans="2:57" ht="12.75" customHeight="1">
      <c r="B76" s="406" t="s">
        <v>18</v>
      </c>
      <c r="C76" s="626" t="s">
        <v>670</v>
      </c>
      <c r="D76" s="640">
        <v>200</v>
      </c>
      <c r="E76" s="167"/>
      <c r="F76" s="506" t="s">
        <v>193</v>
      </c>
      <c r="G76" s="397" t="s">
        <v>196</v>
      </c>
      <c r="H76" s="489">
        <v>50</v>
      </c>
      <c r="I76" s="171"/>
      <c r="J76" s="11"/>
      <c r="K76" s="1553"/>
      <c r="L76" s="11"/>
      <c r="M76" s="5"/>
      <c r="N76" s="172"/>
      <c r="O76" s="360"/>
      <c r="P76" s="967"/>
      <c r="Q76" s="172"/>
      <c r="R76" s="172"/>
      <c r="S76" s="199"/>
      <c r="T76" s="170"/>
      <c r="U76" s="167"/>
      <c r="V76" s="172"/>
      <c r="W76" s="170"/>
      <c r="X76" s="313"/>
      <c r="Y76" s="957"/>
      <c r="Z76" s="298"/>
      <c r="AA76" s="954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Z76" s="11"/>
      <c r="BA76" s="11"/>
      <c r="BB76" s="11"/>
      <c r="BC76" s="11"/>
      <c r="BD76" s="11"/>
      <c r="BE76" s="11"/>
    </row>
    <row r="77" spans="2:57" ht="13.5" customHeight="1" thickBot="1">
      <c r="B77" s="1787" t="s">
        <v>9</v>
      </c>
      <c r="C77" s="346" t="s">
        <v>10</v>
      </c>
      <c r="D77" s="1627">
        <v>40</v>
      </c>
      <c r="E77" s="167"/>
      <c r="F77" s="1170" t="s">
        <v>11</v>
      </c>
      <c r="G77" s="346" t="s">
        <v>273</v>
      </c>
      <c r="H77" s="671">
        <v>120</v>
      </c>
      <c r="I77" s="11"/>
      <c r="J77" s="11"/>
      <c r="K77" s="1553"/>
      <c r="L77" s="11"/>
      <c r="M77" s="5"/>
      <c r="N77" s="180"/>
      <c r="O77" s="365"/>
      <c r="P77" s="959"/>
      <c r="Q77" s="669"/>
      <c r="R77" s="172"/>
      <c r="S77" s="173"/>
      <c r="T77" s="172"/>
      <c r="U77" s="172"/>
      <c r="V77" s="172"/>
      <c r="W77" s="170"/>
      <c r="X77" s="313"/>
      <c r="Y77" s="957"/>
      <c r="Z77" s="298"/>
      <c r="AA77" s="954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Z77" s="11"/>
      <c r="BA77" s="11"/>
      <c r="BB77" s="11"/>
      <c r="BC77" s="11"/>
      <c r="BD77" s="11"/>
      <c r="BE77" s="11"/>
    </row>
    <row r="78" spans="2:57" ht="16.5" thickBot="1">
      <c r="B78" s="559" t="s">
        <v>325</v>
      </c>
      <c r="C78" s="1545"/>
      <c r="D78" s="714"/>
      <c r="E78" s="11"/>
      <c r="F78" s="559" t="s">
        <v>347</v>
      </c>
      <c r="G78" s="1545"/>
      <c r="H78" s="64"/>
      <c r="I78" s="11"/>
      <c r="J78" s="11"/>
      <c r="K78" s="1553"/>
      <c r="L78" s="11"/>
      <c r="M78" s="11"/>
      <c r="N78" s="172"/>
      <c r="O78" s="199"/>
      <c r="P78" s="172"/>
      <c r="Q78" s="669"/>
      <c r="R78" s="172"/>
      <c r="S78" s="172"/>
      <c r="T78" s="172"/>
      <c r="U78" s="172"/>
      <c r="V78" s="172"/>
      <c r="W78" s="170"/>
      <c r="X78" s="313"/>
      <c r="Y78" s="957"/>
      <c r="Z78" s="298"/>
      <c r="AA78" s="954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Z78" s="11"/>
      <c r="BA78" s="11"/>
      <c r="BB78" s="11"/>
      <c r="BC78" s="11"/>
      <c r="BD78" s="11"/>
      <c r="BE78" s="11"/>
    </row>
    <row r="79" spans="2:57">
      <c r="B79" s="70"/>
      <c r="C79" s="1538" t="s">
        <v>194</v>
      </c>
      <c r="D79" s="216"/>
      <c r="E79" s="11"/>
      <c r="F79" s="70"/>
      <c r="G79" s="1538" t="s">
        <v>194</v>
      </c>
      <c r="H79" s="216"/>
      <c r="I79" s="683"/>
      <c r="J79" s="11"/>
      <c r="K79" s="1553"/>
      <c r="L79" s="11"/>
      <c r="M79" s="11"/>
      <c r="N79" s="172"/>
      <c r="O79" s="199"/>
      <c r="P79" s="172"/>
      <c r="Q79" s="167"/>
      <c r="R79" s="960"/>
      <c r="S79" s="167"/>
      <c r="T79" s="167"/>
      <c r="U79" s="172"/>
      <c r="V79" s="172"/>
      <c r="W79" s="573"/>
      <c r="X79" s="172"/>
      <c r="Y79" s="172"/>
      <c r="Z79" s="172"/>
      <c r="AA79" s="172"/>
      <c r="AB79" s="172"/>
      <c r="AC79" s="172"/>
      <c r="AD79" s="183"/>
      <c r="AE79" s="177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Z79" s="11"/>
      <c r="BA79" s="11"/>
      <c r="BB79" s="11"/>
      <c r="BC79" s="11"/>
      <c r="BD79" s="11"/>
      <c r="BE79" s="11"/>
    </row>
    <row r="80" spans="2:57" ht="13.5" customHeight="1">
      <c r="B80" s="1022" t="s">
        <v>237</v>
      </c>
      <c r="C80" s="1535" t="s">
        <v>322</v>
      </c>
      <c r="D80" s="1783">
        <v>250</v>
      </c>
      <c r="E80" s="11"/>
      <c r="F80" s="716" t="s">
        <v>169</v>
      </c>
      <c r="G80" s="446" t="s">
        <v>324</v>
      </c>
      <c r="H80" s="699">
        <v>250</v>
      </c>
      <c r="I80" s="7"/>
      <c r="J80" s="11"/>
      <c r="K80" s="348"/>
      <c r="L80" s="11"/>
      <c r="M80" s="11"/>
      <c r="N80" s="969"/>
      <c r="O80" s="172"/>
      <c r="P80" s="172"/>
      <c r="Q80" s="172"/>
      <c r="R80" s="172"/>
      <c r="S80" s="167"/>
      <c r="T80" s="172"/>
      <c r="U80" s="172"/>
      <c r="V80" s="172"/>
      <c r="W80" s="370"/>
      <c r="X80" s="340"/>
      <c r="Y80" s="341"/>
      <c r="Z80" s="172"/>
      <c r="AA80" s="172"/>
      <c r="AB80" s="172"/>
      <c r="AC80" s="172"/>
      <c r="AD80" s="183"/>
      <c r="AE80" s="167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Z80" s="11"/>
      <c r="BA80" s="11"/>
      <c r="BB80" s="11"/>
      <c r="BC80" s="11"/>
      <c r="BD80" s="11"/>
      <c r="BE80" s="11"/>
    </row>
    <row r="81" spans="2:57" ht="13.5" customHeight="1">
      <c r="B81" s="1697" t="s">
        <v>261</v>
      </c>
      <c r="C81" s="486" t="s">
        <v>688</v>
      </c>
      <c r="D81" s="490">
        <v>60</v>
      </c>
      <c r="E81" s="11"/>
      <c r="F81" s="1697" t="s">
        <v>261</v>
      </c>
      <c r="G81" s="486" t="s">
        <v>205</v>
      </c>
      <c r="H81" s="490">
        <v>60</v>
      </c>
      <c r="I81" s="7"/>
      <c r="J81" s="11"/>
      <c r="K81" s="1553"/>
      <c r="L81" s="11"/>
      <c r="M81" s="11"/>
      <c r="N81" s="172"/>
      <c r="O81" s="172"/>
      <c r="P81" s="172"/>
      <c r="Q81" s="172"/>
      <c r="R81" s="172"/>
      <c r="S81" s="172"/>
      <c r="T81" s="172"/>
      <c r="U81" s="172"/>
      <c r="V81" s="172"/>
      <c r="W81" s="167"/>
      <c r="X81" s="166"/>
      <c r="Y81" s="235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Z81" s="11"/>
      <c r="BA81" s="11"/>
      <c r="BB81" s="11"/>
      <c r="BC81" s="11"/>
      <c r="BD81" s="11"/>
      <c r="BE81" s="11"/>
    </row>
    <row r="82" spans="2:57" ht="13.5" customHeight="1">
      <c r="B82" s="281"/>
      <c r="C82" s="1023" t="s">
        <v>659</v>
      </c>
      <c r="D82" s="570"/>
      <c r="E82" s="11"/>
      <c r="F82" s="281"/>
      <c r="G82" s="1023" t="s">
        <v>659</v>
      </c>
      <c r="H82" s="570"/>
      <c r="I82" s="7"/>
      <c r="J82" s="183"/>
      <c r="K82" s="202"/>
      <c r="L82" s="166"/>
      <c r="M82" s="11"/>
      <c r="N82" s="172"/>
      <c r="O82" s="172"/>
      <c r="P82" s="172"/>
      <c r="Q82" s="172"/>
      <c r="R82" s="172"/>
      <c r="S82" s="172"/>
      <c r="T82" s="172"/>
      <c r="U82" s="172"/>
      <c r="V82" s="172"/>
      <c r="W82" s="167"/>
      <c r="X82" s="166"/>
      <c r="Y82" s="235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Z82" s="11"/>
      <c r="BA82" s="11"/>
      <c r="BB82" s="11"/>
      <c r="BC82" s="11"/>
      <c r="BD82" s="11"/>
      <c r="BE82" s="11"/>
    </row>
    <row r="83" spans="2:57" ht="12.75" customHeight="1">
      <c r="B83" s="1465" t="s">
        <v>425</v>
      </c>
      <c r="C83" s="533" t="s">
        <v>689</v>
      </c>
      <c r="D83" s="278">
        <v>185</v>
      </c>
      <c r="E83" s="11"/>
      <c r="F83" s="637" t="s">
        <v>330</v>
      </c>
      <c r="G83" s="712" t="s">
        <v>691</v>
      </c>
      <c r="H83" s="1485">
        <v>110</v>
      </c>
      <c r="I83" s="7"/>
      <c r="J83" s="183"/>
      <c r="K83" s="349"/>
      <c r="L83" s="166"/>
      <c r="M83" s="11"/>
      <c r="N83" s="172"/>
      <c r="O83" s="172"/>
      <c r="P83" s="172"/>
      <c r="Q83" s="167"/>
      <c r="R83" s="960"/>
      <c r="S83" s="172"/>
      <c r="T83" s="172"/>
      <c r="U83" s="172"/>
      <c r="V83" s="172"/>
      <c r="W83" s="167"/>
      <c r="X83" s="166"/>
      <c r="Y83" s="235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Z83" s="11"/>
      <c r="BA83" s="11"/>
      <c r="BB83" s="11"/>
      <c r="BC83" s="11"/>
      <c r="BD83" s="11"/>
      <c r="BE83" s="11"/>
    </row>
    <row r="84" spans="2:57">
      <c r="B84" s="421" t="s">
        <v>600</v>
      </c>
      <c r="C84" s="533" t="s">
        <v>601</v>
      </c>
      <c r="D84" s="490">
        <v>200</v>
      </c>
      <c r="E84" s="11"/>
      <c r="F84" s="421" t="s">
        <v>256</v>
      </c>
      <c r="G84" s="533" t="s">
        <v>427</v>
      </c>
      <c r="H84" s="490">
        <v>180</v>
      </c>
      <c r="I84" s="7"/>
      <c r="J84" s="11"/>
      <c r="K84" s="11"/>
      <c r="L84" s="11"/>
      <c r="M84" s="11"/>
      <c r="N84" s="172"/>
      <c r="O84" s="669"/>
      <c r="P84" s="343"/>
      <c r="Q84" s="172"/>
      <c r="R84" s="358"/>
      <c r="S84" s="359"/>
      <c r="T84" s="172"/>
      <c r="U84" s="159"/>
      <c r="V84" s="172"/>
      <c r="W84" s="167"/>
      <c r="X84" s="166"/>
      <c r="Y84" s="235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Z84" s="11"/>
      <c r="BA84" s="11"/>
      <c r="BB84" s="11"/>
      <c r="BC84" s="11"/>
      <c r="BD84" s="11"/>
      <c r="BE84" s="11"/>
    </row>
    <row r="85" spans="2:57">
      <c r="B85" s="281"/>
      <c r="C85" s="279" t="s">
        <v>602</v>
      </c>
      <c r="D85" s="570"/>
      <c r="E85" s="11"/>
      <c r="F85" s="421" t="s">
        <v>611</v>
      </c>
      <c r="G85" s="486" t="s">
        <v>692</v>
      </c>
      <c r="H85" s="490">
        <v>200</v>
      </c>
      <c r="I85" s="7"/>
      <c r="J85" s="11"/>
      <c r="K85" s="11"/>
      <c r="L85" s="11"/>
      <c r="M85" s="11"/>
      <c r="N85" s="172"/>
      <c r="O85" s="669"/>
      <c r="P85" s="172"/>
      <c r="Q85" s="199"/>
      <c r="R85" s="172"/>
      <c r="S85" s="199"/>
      <c r="T85" s="172"/>
      <c r="U85" s="170"/>
      <c r="V85" s="172"/>
      <c r="W85" s="172"/>
      <c r="X85" s="340"/>
      <c r="Y85" s="581"/>
      <c r="Z85" s="340"/>
      <c r="AA85" s="581"/>
      <c r="AB85" s="172"/>
      <c r="AC85" s="170"/>
      <c r="AD85" s="335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Z85" s="11"/>
      <c r="BA85" s="11"/>
      <c r="BB85" s="11"/>
      <c r="BC85" s="11"/>
      <c r="BD85" s="11"/>
      <c r="BE85" s="11"/>
    </row>
    <row r="86" spans="2:57" ht="15" customHeight="1">
      <c r="B86" s="383" t="s">
        <v>9</v>
      </c>
      <c r="C86" s="331" t="s">
        <v>10</v>
      </c>
      <c r="D86" s="487">
        <v>60</v>
      </c>
      <c r="E86" s="11"/>
      <c r="F86" s="377" t="s">
        <v>9</v>
      </c>
      <c r="G86" s="446" t="s">
        <v>10</v>
      </c>
      <c r="H86" s="640">
        <v>60</v>
      </c>
      <c r="I86" s="7"/>
      <c r="J86" s="11"/>
      <c r="K86" s="11"/>
      <c r="L86" s="11"/>
      <c r="M86" s="11"/>
      <c r="N86" s="172"/>
      <c r="O86" s="951"/>
      <c r="P86" s="172"/>
      <c r="Q86" s="199"/>
      <c r="R86" s="955"/>
      <c r="S86" s="199"/>
      <c r="T86" s="172"/>
      <c r="U86" s="170"/>
      <c r="V86" s="172"/>
      <c r="W86" s="170"/>
      <c r="X86" s="171"/>
      <c r="Y86" s="209"/>
      <c r="Z86" s="958"/>
      <c r="AA86" s="954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Z86" s="11"/>
      <c r="BA86" s="11"/>
      <c r="BB86" s="11"/>
      <c r="BC86" s="11"/>
      <c r="BD86" s="11"/>
      <c r="BE86" s="11"/>
    </row>
    <row r="87" spans="2:57" ht="18" customHeight="1" thickBot="1">
      <c r="B87" s="383" t="s">
        <v>9</v>
      </c>
      <c r="C87" s="331" t="s">
        <v>311</v>
      </c>
      <c r="D87" s="487">
        <v>60</v>
      </c>
      <c r="E87" s="352"/>
      <c r="F87" s="377" t="s">
        <v>9</v>
      </c>
      <c r="G87" s="446" t="s">
        <v>311</v>
      </c>
      <c r="H87" s="640">
        <v>50</v>
      </c>
      <c r="I87" s="108"/>
      <c r="J87" s="11"/>
      <c r="K87" s="11"/>
      <c r="L87" s="11"/>
      <c r="M87" s="11"/>
      <c r="N87" s="172"/>
      <c r="O87" s="343"/>
      <c r="P87" s="173"/>
      <c r="Q87" s="199"/>
      <c r="R87" s="172"/>
      <c r="S87" s="199"/>
      <c r="T87" s="172"/>
      <c r="U87" s="170"/>
      <c r="V87" s="172"/>
      <c r="W87" s="170"/>
      <c r="X87" s="171"/>
      <c r="Y87" s="209"/>
      <c r="Z87" s="298"/>
      <c r="AA87" s="954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Z87" s="11"/>
      <c r="BA87" s="11"/>
      <c r="BB87" s="11"/>
      <c r="BC87" s="11"/>
      <c r="BD87" s="11"/>
      <c r="BE87" s="11"/>
    </row>
    <row r="88" spans="2:57" ht="15.75" customHeight="1">
      <c r="B88" s="70"/>
      <c r="C88" s="1629" t="s">
        <v>195</v>
      </c>
      <c r="D88" s="216"/>
      <c r="E88" s="264"/>
      <c r="F88" s="169"/>
      <c r="G88" s="298" t="s">
        <v>195</v>
      </c>
      <c r="H88" s="168"/>
      <c r="I88" s="748"/>
      <c r="M88" s="11"/>
      <c r="N88" s="172"/>
      <c r="O88" s="177"/>
      <c r="P88" s="367"/>
      <c r="Q88" s="199"/>
      <c r="R88" s="172"/>
      <c r="S88" s="199"/>
      <c r="T88" s="172"/>
      <c r="U88" s="167"/>
      <c r="V88" s="172"/>
      <c r="W88" s="170"/>
      <c r="X88" s="171"/>
      <c r="Y88" s="235"/>
      <c r="Z88" s="298"/>
      <c r="AA88" s="954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Z88" s="11"/>
      <c r="BA88" s="11"/>
      <c r="BB88" s="11"/>
      <c r="BC88" s="11"/>
      <c r="BD88" s="11"/>
      <c r="BE88" s="11"/>
    </row>
    <row r="89" spans="2:57" ht="15.75" customHeight="1">
      <c r="B89" s="660" t="s">
        <v>157</v>
      </c>
      <c r="C89" s="446" t="s">
        <v>156</v>
      </c>
      <c r="D89" s="405">
        <v>200</v>
      </c>
      <c r="E89" s="7"/>
      <c r="F89" s="422" t="s">
        <v>218</v>
      </c>
      <c r="G89" s="1607" t="s">
        <v>244</v>
      </c>
      <c r="H89" s="1042">
        <v>200</v>
      </c>
      <c r="I89" s="683"/>
      <c r="M89" s="11"/>
      <c r="N89" s="172"/>
      <c r="O89" s="177"/>
      <c r="P89" s="173"/>
      <c r="Q89" s="199"/>
      <c r="R89" s="172"/>
      <c r="S89" s="199"/>
      <c r="T89" s="172"/>
      <c r="U89" s="167"/>
      <c r="V89" s="172"/>
      <c r="W89" s="167"/>
      <c r="X89" s="171"/>
      <c r="Y89" s="233"/>
      <c r="Z89" s="298"/>
      <c r="AA89" s="954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Z89" s="11"/>
      <c r="BA89" s="11"/>
      <c r="BB89" s="11"/>
      <c r="BC89" s="11"/>
      <c r="BD89" s="11"/>
      <c r="BE89" s="11"/>
    </row>
    <row r="90" spans="2:57" ht="15" customHeight="1" thickBot="1">
      <c r="B90" s="1043" t="s">
        <v>345</v>
      </c>
      <c r="C90" s="446" t="s">
        <v>346</v>
      </c>
      <c r="D90" s="1006">
        <v>20</v>
      </c>
      <c r="E90" s="7"/>
      <c r="F90" s="1792" t="s">
        <v>560</v>
      </c>
      <c r="G90" s="1788" t="s">
        <v>426</v>
      </c>
      <c r="H90" s="1627" t="s">
        <v>532</v>
      </c>
      <c r="I90" s="7"/>
      <c r="M90" s="5"/>
      <c r="N90" s="172"/>
      <c r="O90" s="360"/>
      <c r="P90" s="173"/>
      <c r="Q90" s="167"/>
      <c r="R90" s="224"/>
      <c r="S90" s="199"/>
      <c r="T90" s="172"/>
      <c r="U90" s="167"/>
      <c r="V90" s="172"/>
      <c r="W90" s="166"/>
      <c r="X90" s="171"/>
      <c r="Y90" s="233"/>
      <c r="Z90" s="298"/>
      <c r="AA90" s="954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Z90" s="11"/>
      <c r="BA90" s="11"/>
      <c r="BB90" s="11"/>
      <c r="BC90" s="11"/>
      <c r="BD90" s="11"/>
      <c r="BE90" s="11"/>
    </row>
    <row r="91" spans="2:57" ht="15.75" customHeight="1" thickBot="1">
      <c r="B91" s="717" t="s">
        <v>9</v>
      </c>
      <c r="C91" s="446" t="s">
        <v>10</v>
      </c>
      <c r="D91" s="642">
        <v>30</v>
      </c>
      <c r="E91" s="7"/>
      <c r="F91" s="704" t="s">
        <v>573</v>
      </c>
      <c r="G91" s="1548"/>
      <c r="H91" s="512"/>
      <c r="I91" s="57"/>
      <c r="M91" s="5"/>
      <c r="N91" s="172"/>
      <c r="O91" s="360"/>
      <c r="P91" s="173"/>
      <c r="Q91" s="199"/>
      <c r="R91" s="172"/>
      <c r="S91" s="199"/>
      <c r="T91" s="363"/>
      <c r="U91" s="167"/>
      <c r="V91" s="172"/>
      <c r="W91" s="170"/>
      <c r="X91" s="171"/>
      <c r="Y91" s="233"/>
      <c r="Z91" s="968"/>
      <c r="AA91" s="954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Z91" s="11"/>
    </row>
    <row r="92" spans="2:57" ht="15" customHeight="1" thickBot="1">
      <c r="B92" s="1212" t="s">
        <v>11</v>
      </c>
      <c r="C92" s="324" t="s">
        <v>690</v>
      </c>
      <c r="D92" s="1007">
        <v>120</v>
      </c>
      <c r="E92" s="7"/>
      <c r="F92" s="70"/>
      <c r="G92" s="1538" t="s">
        <v>194</v>
      </c>
      <c r="H92" s="216"/>
      <c r="I92" s="57"/>
      <c r="M92" s="172"/>
      <c r="N92" s="172"/>
      <c r="O92" s="177"/>
      <c r="P92" s="361"/>
      <c r="Q92" s="199"/>
      <c r="R92" s="172"/>
      <c r="S92" s="199"/>
      <c r="T92" s="224"/>
      <c r="U92" s="167"/>
      <c r="V92" s="172"/>
      <c r="W92" s="167"/>
      <c r="X92" s="166"/>
      <c r="Y92" s="228"/>
      <c r="Z92" s="298"/>
      <c r="AA92" s="954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Z92" s="11"/>
    </row>
    <row r="93" spans="2:57" ht="16.5" customHeight="1" thickBot="1">
      <c r="B93" s="559" t="s">
        <v>571</v>
      </c>
      <c r="C93" s="1534"/>
      <c r="D93" s="56"/>
      <c r="E93" s="7"/>
      <c r="F93" s="689" t="s">
        <v>161</v>
      </c>
      <c r="G93" s="533" t="s">
        <v>278</v>
      </c>
      <c r="H93" s="672">
        <v>250</v>
      </c>
      <c r="I93" s="7"/>
      <c r="M93" s="159"/>
      <c r="N93" s="172"/>
      <c r="O93" s="360"/>
      <c r="P93" s="361"/>
      <c r="Q93" s="353"/>
      <c r="R93" s="172"/>
      <c r="S93" s="199"/>
      <c r="T93" s="172"/>
      <c r="U93" s="167"/>
      <c r="V93" s="172"/>
      <c r="W93" s="170"/>
      <c r="X93" s="171"/>
      <c r="Y93" s="233"/>
      <c r="Z93" s="298"/>
      <c r="AA93" s="954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Z93" s="11"/>
    </row>
    <row r="94" spans="2:57" ht="15" customHeight="1">
      <c r="B94" s="70"/>
      <c r="C94" s="1538" t="s">
        <v>194</v>
      </c>
      <c r="D94" s="216"/>
      <c r="E94" s="108"/>
      <c r="F94" s="73"/>
      <c r="G94" s="1466" t="s">
        <v>279</v>
      </c>
      <c r="H94" s="84"/>
      <c r="I94" s="42"/>
      <c r="M94" s="159"/>
      <c r="N94" s="172"/>
      <c r="O94" s="360"/>
      <c r="P94" s="173"/>
      <c r="Q94" s="199"/>
      <c r="R94" s="172"/>
      <c r="S94" s="199"/>
      <c r="T94" s="172"/>
      <c r="U94" s="167"/>
      <c r="V94" s="172"/>
      <c r="W94" s="173"/>
      <c r="X94" s="174"/>
      <c r="Y94" s="233"/>
      <c r="Z94" s="958"/>
      <c r="AA94" s="954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Z94" s="11"/>
    </row>
    <row r="95" spans="2:57" ht="15.75" customHeight="1">
      <c r="B95" s="421" t="s">
        <v>162</v>
      </c>
      <c r="C95" s="533" t="s">
        <v>334</v>
      </c>
      <c r="D95" s="490">
        <v>250</v>
      </c>
      <c r="E95" s="108"/>
      <c r="F95" s="1697" t="s">
        <v>261</v>
      </c>
      <c r="G95" s="486" t="s">
        <v>678</v>
      </c>
      <c r="H95" s="490">
        <v>60</v>
      </c>
      <c r="I95" s="683"/>
      <c r="M95" s="5"/>
      <c r="N95" s="180"/>
      <c r="O95" s="360"/>
      <c r="P95" s="167"/>
      <c r="Q95" s="350"/>
      <c r="R95" s="172"/>
      <c r="S95" s="199"/>
      <c r="T95" s="172"/>
      <c r="U95" s="167"/>
      <c r="V95" s="172"/>
      <c r="W95" s="167"/>
      <c r="X95" s="166"/>
      <c r="Y95" s="228"/>
      <c r="Z95" s="298"/>
      <c r="AA95" s="954"/>
      <c r="AB95" s="172"/>
      <c r="AC95" s="172"/>
      <c r="AD95" s="172"/>
      <c r="AE95" s="172"/>
      <c r="AF95" s="172"/>
      <c r="AG95" s="172"/>
      <c r="AH95" s="167"/>
      <c r="AI95" s="167"/>
      <c r="AJ95" s="167"/>
      <c r="AK95" s="172"/>
      <c r="AL95" s="172"/>
      <c r="AM95" s="172"/>
      <c r="AN95" s="172"/>
      <c r="AO95" s="172"/>
      <c r="AP95" s="172"/>
      <c r="AQ95" s="172"/>
      <c r="AR95" s="11"/>
      <c r="AS95" s="11"/>
      <c r="AT95" s="11"/>
      <c r="AU95" s="11"/>
      <c r="AZ95" s="11"/>
    </row>
    <row r="96" spans="2:57" ht="12.75" customHeight="1">
      <c r="B96" s="281"/>
      <c r="C96" s="279" t="s">
        <v>335</v>
      </c>
      <c r="D96" s="649"/>
      <c r="E96" s="7"/>
      <c r="F96" s="281"/>
      <c r="G96" s="1023" t="s">
        <v>659</v>
      </c>
      <c r="H96" s="570"/>
      <c r="I96" s="57"/>
      <c r="M96" s="5"/>
      <c r="N96" s="172"/>
      <c r="O96" s="360"/>
      <c r="P96" s="364"/>
      <c r="Q96" s="199"/>
      <c r="R96" s="172"/>
      <c r="S96" s="199"/>
      <c r="T96" s="172"/>
      <c r="U96" s="202"/>
      <c r="V96" s="172"/>
      <c r="W96" s="173"/>
      <c r="X96" s="313"/>
      <c r="Y96" s="957"/>
      <c r="Z96" s="298"/>
      <c r="AA96" s="954"/>
      <c r="AB96" s="172"/>
      <c r="AC96" s="172"/>
      <c r="AD96" s="172"/>
      <c r="AE96" s="172"/>
      <c r="AF96" s="172"/>
      <c r="AG96" s="172"/>
      <c r="AH96" s="172"/>
      <c r="AI96" s="172"/>
      <c r="AJ96" s="199"/>
      <c r="AK96" s="170"/>
      <c r="AL96" s="172"/>
      <c r="AM96" s="172"/>
      <c r="AN96" s="172"/>
      <c r="AO96" s="172"/>
      <c r="AP96" s="172"/>
      <c r="AQ96" s="172"/>
      <c r="AR96" s="11"/>
      <c r="AS96" s="11"/>
      <c r="AT96" s="11"/>
      <c r="AU96" s="11"/>
      <c r="AZ96" s="11"/>
    </row>
    <row r="97" spans="2:52" ht="15" customHeight="1">
      <c r="B97" s="520" t="s">
        <v>440</v>
      </c>
      <c r="C97" s="1530" t="s">
        <v>441</v>
      </c>
      <c r="D97" s="491" t="s">
        <v>528</v>
      </c>
      <c r="E97" s="11"/>
      <c r="F97" s="422" t="s">
        <v>597</v>
      </c>
      <c r="G97" s="446" t="s">
        <v>598</v>
      </c>
      <c r="H97" s="487" t="s">
        <v>610</v>
      </c>
      <c r="I97" s="11"/>
      <c r="M97" s="5"/>
      <c r="O97" s="360"/>
      <c r="P97" s="364"/>
      <c r="Q97" s="199"/>
      <c r="R97" s="172"/>
      <c r="S97" s="199"/>
      <c r="T97" s="172"/>
      <c r="U97" s="172"/>
      <c r="V97" s="172"/>
      <c r="W97" s="167"/>
      <c r="X97" s="313"/>
      <c r="Y97" s="957"/>
      <c r="Z97" s="298"/>
      <c r="AA97" s="954"/>
      <c r="AB97" s="172"/>
      <c r="AC97" s="172"/>
      <c r="AD97" s="172"/>
      <c r="AE97" s="172"/>
      <c r="AF97" s="172"/>
      <c r="AG97" s="172"/>
      <c r="AH97" s="172"/>
      <c r="AI97" s="172"/>
      <c r="AJ97" s="199"/>
      <c r="AK97" s="170"/>
      <c r="AL97" s="172"/>
      <c r="AM97" s="172"/>
      <c r="AN97" s="172"/>
      <c r="AO97" s="172"/>
      <c r="AP97" s="172"/>
      <c r="AQ97" s="172"/>
      <c r="AR97" s="11"/>
      <c r="AS97" s="11"/>
      <c r="AT97" s="11"/>
      <c r="AU97" s="11"/>
      <c r="AZ97" s="11"/>
    </row>
    <row r="98" spans="2:52" ht="14.25" customHeight="1">
      <c r="B98" s="1047" t="s">
        <v>665</v>
      </c>
      <c r="C98" s="486" t="s">
        <v>666</v>
      </c>
      <c r="D98" s="490" t="s">
        <v>667</v>
      </c>
      <c r="E98" s="794"/>
      <c r="F98" s="421" t="s">
        <v>599</v>
      </c>
      <c r="G98" s="1586" t="s">
        <v>684</v>
      </c>
      <c r="H98" s="672">
        <v>180</v>
      </c>
      <c r="I98" s="11"/>
      <c r="J98" s="11"/>
      <c r="K98" s="11"/>
      <c r="L98" s="11"/>
      <c r="M98" s="5"/>
      <c r="N98" s="11"/>
      <c r="O98" s="360"/>
      <c r="P98" s="167"/>
      <c r="Q98" s="199"/>
      <c r="R98" s="172"/>
      <c r="S98" s="199"/>
      <c r="T98" s="172"/>
      <c r="U98" s="172"/>
      <c r="V98" s="172"/>
      <c r="W98" s="173"/>
      <c r="X98" s="313"/>
      <c r="Y98" s="957"/>
      <c r="Z98" s="298"/>
      <c r="AA98" s="954"/>
      <c r="AB98" s="172"/>
      <c r="AC98" s="172"/>
      <c r="AD98" s="172"/>
      <c r="AE98" s="172"/>
      <c r="AF98" s="172"/>
      <c r="AG98" s="172"/>
      <c r="AH98" s="172"/>
      <c r="AI98" s="172"/>
      <c r="AJ98" s="199"/>
      <c r="AK98" s="172"/>
      <c r="AL98" s="172"/>
      <c r="AM98" s="172"/>
      <c r="AN98" s="172"/>
      <c r="AO98" s="172"/>
      <c r="AP98" s="172"/>
      <c r="AQ98" s="172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2:52" ht="12.75" customHeight="1">
      <c r="B99" s="1702" t="s">
        <v>668</v>
      </c>
      <c r="C99" s="1023" t="s">
        <v>203</v>
      </c>
      <c r="D99" s="1796"/>
      <c r="E99" s="683"/>
      <c r="F99" s="421" t="s">
        <v>600</v>
      </c>
      <c r="G99" s="533" t="s">
        <v>601</v>
      </c>
      <c r="H99" s="490">
        <v>200</v>
      </c>
      <c r="I99" s="11"/>
      <c r="J99" s="11"/>
      <c r="K99" s="1553"/>
      <c r="L99" s="11"/>
      <c r="M99" s="5"/>
      <c r="N99" s="11"/>
      <c r="O99" s="360"/>
      <c r="P99" s="170"/>
      <c r="Q99" s="199"/>
      <c r="R99" s="224"/>
      <c r="S99" s="199"/>
      <c r="T99" s="172"/>
      <c r="U99" s="172"/>
      <c r="V99" s="172"/>
      <c r="W99" s="177"/>
      <c r="X99" s="171"/>
      <c r="Y99" s="209"/>
      <c r="Z99" s="298"/>
      <c r="AA99" s="954"/>
      <c r="AB99" s="172"/>
      <c r="AC99" s="172"/>
      <c r="AD99" s="172"/>
      <c r="AE99" s="172"/>
      <c r="AF99" s="172"/>
      <c r="AG99" s="172"/>
      <c r="AH99" s="172"/>
      <c r="AI99" s="172"/>
      <c r="AJ99" s="215"/>
      <c r="AK99" s="172"/>
      <c r="AL99" s="172"/>
      <c r="AM99" s="172"/>
      <c r="AN99" s="172"/>
      <c r="AO99" s="172"/>
      <c r="AP99" s="172"/>
      <c r="AQ99" s="172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2:52" ht="15" customHeight="1">
      <c r="B100" s="421" t="s">
        <v>201</v>
      </c>
      <c r="C100" s="533" t="s">
        <v>199</v>
      </c>
      <c r="D100" s="672">
        <v>200</v>
      </c>
      <c r="E100" s="57"/>
      <c r="F100" s="281"/>
      <c r="G100" s="279" t="s">
        <v>602</v>
      </c>
      <c r="H100" s="570"/>
      <c r="I100" s="11"/>
      <c r="J100" s="11"/>
      <c r="K100" s="1553"/>
      <c r="L100" s="11"/>
      <c r="M100" s="5"/>
      <c r="N100" s="11"/>
      <c r="O100" s="360"/>
      <c r="P100" s="167"/>
      <c r="Q100" s="172"/>
      <c r="R100" s="172"/>
      <c r="S100" s="199"/>
      <c r="T100" s="170"/>
      <c r="U100" s="167"/>
      <c r="V100" s="172"/>
      <c r="W100" s="167"/>
      <c r="X100" s="166"/>
      <c r="Y100" s="228"/>
      <c r="Z100" s="298"/>
      <c r="AA100" s="954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2:52" ht="16.5" customHeight="1">
      <c r="B101" s="422" t="s">
        <v>9</v>
      </c>
      <c r="C101" s="446" t="s">
        <v>10</v>
      </c>
      <c r="D101" s="405">
        <v>60</v>
      </c>
      <c r="E101" s="11"/>
      <c r="F101" s="422" t="s">
        <v>9</v>
      </c>
      <c r="G101" s="446" t="s">
        <v>10</v>
      </c>
      <c r="H101" s="487">
        <v>60</v>
      </c>
      <c r="I101" s="166"/>
      <c r="J101" s="11"/>
      <c r="K101" s="1553"/>
      <c r="L101" s="11"/>
      <c r="M101" s="11"/>
      <c r="N101" s="11"/>
      <c r="O101" s="360"/>
      <c r="P101" s="363"/>
      <c r="Q101" s="172"/>
      <c r="R101" s="172"/>
      <c r="S101" s="173"/>
      <c r="T101" s="172"/>
      <c r="U101" s="172"/>
      <c r="V101" s="172"/>
      <c r="W101" s="167"/>
      <c r="X101" s="166"/>
      <c r="Y101" s="228"/>
      <c r="Z101" s="298"/>
      <c r="AA101" s="954"/>
      <c r="AB101" s="172"/>
      <c r="AC101" s="172"/>
      <c r="AD101" s="172"/>
      <c r="AE101" s="167"/>
      <c r="AF101" s="172"/>
      <c r="AG101" s="172"/>
      <c r="AH101" s="172"/>
      <c r="AI101" s="172"/>
      <c r="AJ101" s="970"/>
      <c r="AK101" s="172"/>
      <c r="AL101" s="172"/>
      <c r="AM101" s="172"/>
      <c r="AN101" s="172"/>
      <c r="AO101" s="172"/>
      <c r="AP101" s="172"/>
      <c r="AQ101" s="172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2:52" ht="14.25" customHeight="1" thickBot="1">
      <c r="B102" s="422" t="s">
        <v>9</v>
      </c>
      <c r="C102" s="446" t="s">
        <v>311</v>
      </c>
      <c r="D102" s="487">
        <v>50</v>
      </c>
      <c r="E102" s="987"/>
      <c r="F102" s="422" t="s">
        <v>9</v>
      </c>
      <c r="G102" s="446" t="s">
        <v>311</v>
      </c>
      <c r="H102" s="487">
        <v>48</v>
      </c>
      <c r="I102" s="166"/>
      <c r="J102" s="11"/>
      <c r="K102" s="1553"/>
      <c r="L102" s="11"/>
      <c r="M102" s="11"/>
      <c r="N102" s="11"/>
      <c r="O102" s="365"/>
      <c r="P102" s="172"/>
      <c r="Q102" s="172"/>
      <c r="R102" s="172"/>
      <c r="S102" s="185"/>
      <c r="T102" s="172"/>
      <c r="U102" s="167"/>
      <c r="V102" s="167"/>
      <c r="W102" s="167"/>
      <c r="X102" s="166"/>
      <c r="Y102" s="228"/>
      <c r="Z102" s="298"/>
      <c r="AA102" s="954"/>
      <c r="AB102" s="172"/>
      <c r="AC102" s="172"/>
      <c r="AD102" s="172"/>
      <c r="AE102" s="170"/>
      <c r="AF102" s="172"/>
      <c r="AG102" s="172"/>
      <c r="AH102" s="172"/>
      <c r="AI102" s="172"/>
      <c r="AJ102" s="171"/>
      <c r="AK102" s="172"/>
      <c r="AL102" s="172"/>
      <c r="AM102" s="172"/>
      <c r="AN102" s="172"/>
      <c r="AO102" s="172"/>
      <c r="AP102" s="172"/>
      <c r="AQ102" s="172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2:52" ht="12.75" customHeight="1" thickBot="1">
      <c r="B103" s="404" t="s">
        <v>11</v>
      </c>
      <c r="C103" s="446" t="s">
        <v>271</v>
      </c>
      <c r="D103" s="405">
        <v>110</v>
      </c>
      <c r="E103" s="683"/>
      <c r="F103" s="102"/>
      <c r="G103" s="745" t="s">
        <v>195</v>
      </c>
      <c r="H103" s="688"/>
      <c r="I103" s="166"/>
      <c r="J103" s="11"/>
      <c r="K103" s="1553"/>
      <c r="L103" s="11"/>
      <c r="M103" s="11"/>
      <c r="N103" s="11"/>
      <c r="O103" s="199"/>
      <c r="P103" s="172"/>
      <c r="Q103" s="172"/>
      <c r="R103" s="172"/>
      <c r="S103" s="167"/>
      <c r="T103" s="167"/>
      <c r="U103" s="172"/>
      <c r="V103" s="172"/>
      <c r="W103" s="167"/>
      <c r="X103" s="166"/>
      <c r="Y103" s="228"/>
      <c r="Z103" s="298"/>
      <c r="AA103" s="954"/>
      <c r="AB103" s="172"/>
      <c r="AC103" s="172"/>
      <c r="AD103" s="172"/>
      <c r="AE103" s="166"/>
      <c r="AF103" s="172"/>
      <c r="AG103" s="172"/>
      <c r="AH103" s="172"/>
      <c r="AI103" s="172"/>
      <c r="AJ103" s="166"/>
      <c r="AK103" s="172"/>
      <c r="AL103" s="172"/>
      <c r="AM103" s="172"/>
      <c r="AN103" s="172"/>
      <c r="AO103" s="172"/>
      <c r="AP103" s="172"/>
      <c r="AQ103" s="172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2:52" ht="13.5" customHeight="1">
      <c r="B104" s="102"/>
      <c r="C104" s="1629" t="s">
        <v>195</v>
      </c>
      <c r="D104" s="688"/>
      <c r="E104" s="7"/>
      <c r="F104" s="1591" t="s">
        <v>157</v>
      </c>
      <c r="G104" s="446" t="s">
        <v>156</v>
      </c>
      <c r="H104" s="487">
        <v>200</v>
      </c>
      <c r="I104" s="11"/>
      <c r="J104" s="11"/>
      <c r="K104" s="1553"/>
      <c r="L104" s="11"/>
      <c r="M104" s="11"/>
      <c r="N104" s="11"/>
      <c r="O104" s="199"/>
      <c r="P104" s="172"/>
      <c r="Q104" s="172"/>
      <c r="R104" s="172"/>
      <c r="S104" s="172"/>
      <c r="T104" s="172"/>
      <c r="U104" s="172"/>
      <c r="V104" s="172"/>
      <c r="W104" s="170"/>
      <c r="X104" s="313"/>
      <c r="Y104" s="957"/>
      <c r="Z104" s="298"/>
      <c r="AA104" s="954"/>
      <c r="AB104" s="172"/>
      <c r="AC104" s="172"/>
      <c r="AD104" s="172"/>
      <c r="AE104" s="166"/>
      <c r="AF104" s="172"/>
      <c r="AG104" s="172"/>
      <c r="AH104" s="172"/>
      <c r="AI104" s="172"/>
      <c r="AJ104" s="171"/>
      <c r="AK104" s="172"/>
      <c r="AL104" s="172"/>
      <c r="AM104" s="172"/>
      <c r="AN104" s="172"/>
      <c r="AO104" s="172"/>
      <c r="AP104" s="172"/>
      <c r="AQ104" s="172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2:52" ht="13.5" customHeight="1">
      <c r="B105" s="1166" t="s">
        <v>337</v>
      </c>
      <c r="C105" s="533" t="s">
        <v>443</v>
      </c>
      <c r="D105" s="490" t="s">
        <v>538</v>
      </c>
      <c r="E105" s="11"/>
      <c r="F105" s="1567" t="s">
        <v>9</v>
      </c>
      <c r="G105" s="446" t="s">
        <v>615</v>
      </c>
      <c r="H105" s="487">
        <v>16</v>
      </c>
      <c r="I105" s="11"/>
      <c r="J105" s="11"/>
      <c r="K105" s="50"/>
      <c r="L105" s="11"/>
      <c r="M105" s="11"/>
      <c r="N105" s="11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66"/>
      <c r="AF105" s="172"/>
      <c r="AG105" s="172"/>
      <c r="AH105" s="172"/>
      <c r="AI105" s="172"/>
      <c r="AJ105" s="171"/>
      <c r="AK105" s="172"/>
      <c r="AL105" s="172"/>
      <c r="AM105" s="172"/>
      <c r="AN105" s="172"/>
      <c r="AO105" s="172"/>
      <c r="AP105" s="172"/>
      <c r="AQ105" s="172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2:52" ht="14.25" customHeight="1">
      <c r="B106" s="281"/>
      <c r="C106" s="1466" t="s">
        <v>444</v>
      </c>
      <c r="D106" s="649"/>
      <c r="E106" s="11"/>
      <c r="F106" s="1043" t="s">
        <v>345</v>
      </c>
      <c r="G106" s="1607" t="s">
        <v>346</v>
      </c>
      <c r="H106" s="1006">
        <v>15</v>
      </c>
      <c r="I106" s="11"/>
      <c r="J106" s="11"/>
      <c r="K106" s="50"/>
      <c r="L106" s="11"/>
      <c r="M106" s="11"/>
      <c r="N106" s="11"/>
      <c r="O106" s="172"/>
      <c r="P106" s="172"/>
      <c r="Q106" s="172"/>
      <c r="R106" s="172"/>
      <c r="S106" s="172"/>
      <c r="T106" s="172"/>
      <c r="U106" s="172"/>
      <c r="V106" s="172"/>
      <c r="W106" s="183"/>
      <c r="X106" s="167"/>
      <c r="Y106" s="172"/>
      <c r="Z106" s="172"/>
      <c r="AA106" s="172"/>
      <c r="AB106" s="172"/>
      <c r="AC106" s="172"/>
      <c r="AD106" s="172"/>
      <c r="AE106" s="166"/>
      <c r="AF106" s="172"/>
      <c r="AG106" s="172"/>
      <c r="AH106" s="172"/>
      <c r="AI106" s="172"/>
      <c r="AJ106" s="171"/>
      <c r="AK106" s="172"/>
      <c r="AL106" s="172"/>
      <c r="AM106" s="172"/>
      <c r="AN106" s="172"/>
      <c r="AO106" s="172"/>
      <c r="AP106" s="172"/>
      <c r="AQ106" s="172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2:52" ht="14.25" customHeight="1" thickBot="1">
      <c r="B107" s="1793" t="s">
        <v>18</v>
      </c>
      <c r="C107" s="1794" t="s">
        <v>670</v>
      </c>
      <c r="D107" s="1795">
        <v>200</v>
      </c>
      <c r="E107" s="11"/>
      <c r="F107" s="422" t="s">
        <v>9</v>
      </c>
      <c r="G107" s="446" t="s">
        <v>10</v>
      </c>
      <c r="H107" s="1620">
        <v>30</v>
      </c>
      <c r="I107" s="11"/>
      <c r="J107" s="11"/>
      <c r="K107" s="50"/>
      <c r="L107" s="11"/>
      <c r="M107" s="11"/>
      <c r="N107" s="11"/>
      <c r="O107" s="172"/>
      <c r="P107" s="172"/>
      <c r="Q107" s="172"/>
      <c r="R107" s="172"/>
      <c r="S107" s="172"/>
      <c r="T107" s="172"/>
      <c r="U107" s="172"/>
      <c r="V107" s="172"/>
      <c r="W107" s="202"/>
      <c r="X107" s="172"/>
      <c r="Y107" s="172"/>
      <c r="Z107" s="172"/>
      <c r="AA107" s="172"/>
      <c r="AB107" s="172"/>
      <c r="AC107" s="172"/>
      <c r="AD107" s="172"/>
      <c r="AE107" s="166"/>
      <c r="AF107" s="172"/>
      <c r="AG107" s="172"/>
      <c r="AH107" s="172"/>
      <c r="AI107" s="172"/>
      <c r="AJ107" s="167"/>
      <c r="AK107" s="172"/>
      <c r="AL107" s="172"/>
      <c r="AM107" s="172"/>
      <c r="AN107" s="172"/>
      <c r="AO107" s="172"/>
      <c r="AP107" s="172"/>
      <c r="AQ107" s="172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2:52" ht="12" customHeight="1" thickBot="1">
      <c r="E108" s="11"/>
      <c r="F108" s="1626" t="s">
        <v>11</v>
      </c>
      <c r="G108" s="346" t="s">
        <v>273</v>
      </c>
      <c r="H108" s="1627">
        <v>100</v>
      </c>
      <c r="I108" s="11"/>
      <c r="J108" s="101"/>
      <c r="K108" s="349"/>
      <c r="L108" s="11"/>
      <c r="M108" s="11"/>
      <c r="N108" s="11"/>
      <c r="O108" s="172"/>
      <c r="P108" s="172"/>
      <c r="Q108" s="172"/>
      <c r="R108" s="172"/>
      <c r="S108" s="172"/>
      <c r="T108" s="172"/>
      <c r="U108" s="172"/>
      <c r="V108" s="172"/>
      <c r="W108" s="215"/>
      <c r="X108" s="215"/>
      <c r="Y108" s="215"/>
      <c r="Z108" s="215"/>
      <c r="AA108" s="215"/>
      <c r="AB108" s="215"/>
      <c r="AC108" s="215"/>
      <c r="AD108" s="172"/>
      <c r="AE108" s="215"/>
      <c r="AF108" s="172"/>
      <c r="AG108" s="171"/>
      <c r="AH108" s="172"/>
      <c r="AI108" s="172"/>
      <c r="AJ108" s="167"/>
      <c r="AK108" s="172"/>
      <c r="AL108" s="172"/>
      <c r="AM108" s="172"/>
      <c r="AN108" s="172"/>
      <c r="AO108" s="172"/>
      <c r="AP108" s="172"/>
      <c r="AQ108" s="172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2:52" ht="14.25" customHeight="1">
      <c r="B109" s="757"/>
      <c r="C109" s="50"/>
      <c r="E109" s="11"/>
      <c r="I109" s="11"/>
      <c r="J109" s="11"/>
      <c r="K109" s="1553"/>
      <c r="L109" s="11"/>
      <c r="M109" s="11"/>
      <c r="N109" s="11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971"/>
      <c r="AF109" s="172"/>
      <c r="AG109" s="166"/>
      <c r="AH109" s="172"/>
      <c r="AI109" s="172"/>
      <c r="AJ109" s="167"/>
      <c r="AK109" s="172"/>
      <c r="AL109" s="172"/>
      <c r="AM109" s="172"/>
      <c r="AN109" s="172"/>
      <c r="AO109" s="172"/>
      <c r="AP109" s="172"/>
      <c r="AQ109" s="172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2:52" ht="12.75" customHeight="1">
      <c r="E110" s="11"/>
      <c r="I110" s="11"/>
      <c r="J110" s="1790"/>
      <c r="K110" s="231"/>
      <c r="L110" s="1791"/>
      <c r="M110" s="11"/>
      <c r="N110" s="11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971"/>
      <c r="AF110" s="172"/>
      <c r="AG110" s="166"/>
      <c r="AH110" s="172"/>
      <c r="AI110" s="172"/>
      <c r="AJ110" s="167"/>
      <c r="AK110" s="172"/>
      <c r="AL110" s="172"/>
      <c r="AM110" s="172"/>
      <c r="AN110" s="172"/>
      <c r="AO110" s="172"/>
      <c r="AP110" s="172"/>
      <c r="AQ110" s="172"/>
      <c r="AR110" s="11"/>
      <c r="AS110" s="11"/>
      <c r="AT110" s="11"/>
      <c r="AU110" s="11"/>
      <c r="AV110" s="11"/>
      <c r="AW110" s="11"/>
      <c r="AX110" s="11"/>
      <c r="AY110" s="11"/>
    </row>
    <row r="111" spans="2:52" ht="14.25" customHeight="1">
      <c r="E111" s="11"/>
      <c r="I111" s="11"/>
      <c r="J111" s="11"/>
      <c r="K111" s="1553"/>
      <c r="L111" s="11"/>
      <c r="M111" s="11"/>
      <c r="N111" s="11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256"/>
      <c r="AD111" s="339"/>
      <c r="AE111" s="971"/>
      <c r="AF111" s="172"/>
      <c r="AG111" s="172"/>
      <c r="AH111" s="172"/>
      <c r="AI111" s="172"/>
      <c r="AJ111" s="167"/>
      <c r="AK111" s="172"/>
      <c r="AL111" s="172"/>
      <c r="AM111" s="172"/>
      <c r="AN111" s="172"/>
      <c r="AO111" s="172"/>
      <c r="AP111" s="172"/>
      <c r="AQ111" s="172"/>
      <c r="AR111" s="11"/>
      <c r="AS111" s="11"/>
      <c r="AT111" s="11"/>
      <c r="AU111" s="11"/>
      <c r="AV111" s="11"/>
      <c r="AW111" s="11"/>
      <c r="AX111" s="11"/>
      <c r="AY111" s="11"/>
    </row>
    <row r="112" spans="2:52" ht="12.75" customHeight="1">
      <c r="B112" s="294"/>
      <c r="C112" s="14"/>
      <c r="E112" s="11"/>
      <c r="I112" s="11"/>
      <c r="J112" s="41"/>
      <c r="K112" s="202"/>
      <c r="L112" s="15"/>
      <c r="M112" s="11"/>
      <c r="N112" s="11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256"/>
      <c r="AB112" s="256"/>
      <c r="AC112" s="256"/>
      <c r="AD112" s="172"/>
      <c r="AE112" s="971"/>
      <c r="AF112" s="172"/>
      <c r="AG112" s="172"/>
      <c r="AH112" s="172"/>
      <c r="AI112" s="172"/>
      <c r="AJ112" s="167"/>
      <c r="AK112" s="172"/>
      <c r="AL112" s="172"/>
      <c r="AM112" s="172"/>
      <c r="AN112" s="172"/>
      <c r="AO112" s="172"/>
      <c r="AP112" s="172"/>
      <c r="AQ112" s="172"/>
      <c r="AR112" s="11"/>
      <c r="AS112" s="11"/>
      <c r="AT112" s="11"/>
      <c r="AU112" s="11"/>
      <c r="AV112" s="11"/>
      <c r="AW112" s="11"/>
      <c r="AX112" s="11"/>
      <c r="AY112" s="11"/>
    </row>
    <row r="113" spans="2:51" ht="15" customHeight="1">
      <c r="B113" s="792"/>
      <c r="C113"/>
      <c r="E113" s="11"/>
      <c r="I113" s="11"/>
      <c r="J113" s="41"/>
      <c r="K113" s="307"/>
      <c r="L113" s="15"/>
      <c r="M113" s="11"/>
      <c r="N113" s="11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256"/>
      <c r="AB113" s="256"/>
      <c r="AC113" s="256"/>
      <c r="AD113" s="172"/>
      <c r="AE113" s="971"/>
      <c r="AF113" s="172"/>
      <c r="AG113" s="172"/>
      <c r="AH113" s="172"/>
      <c r="AI113" s="172"/>
      <c r="AJ113" s="167"/>
      <c r="AK113" s="172"/>
      <c r="AL113" s="172"/>
      <c r="AM113" s="172"/>
      <c r="AN113" s="172"/>
      <c r="AO113" s="172"/>
      <c r="AP113" s="172"/>
      <c r="AQ113" s="172"/>
      <c r="AR113" s="11"/>
      <c r="AS113" s="11"/>
      <c r="AT113" s="11"/>
      <c r="AU113" s="11"/>
      <c r="AV113" s="11"/>
      <c r="AW113" s="11"/>
      <c r="AX113" s="11"/>
      <c r="AY113" s="11"/>
    </row>
    <row r="114" spans="2:51" ht="13.5" customHeight="1">
      <c r="B114" s="2"/>
      <c r="C114" s="2"/>
      <c r="D114" s="91"/>
      <c r="E114" s="11"/>
      <c r="F114" s="1"/>
      <c r="G114" s="1"/>
      <c r="H114" s="1"/>
      <c r="I114" s="11"/>
      <c r="J114" s="11"/>
      <c r="K114" s="11"/>
      <c r="L114" s="11"/>
      <c r="M114" s="5"/>
      <c r="N114" s="11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256"/>
      <c r="AB114" s="256"/>
      <c r="AC114" s="256"/>
      <c r="AD114" s="172"/>
      <c r="AE114" s="971"/>
      <c r="AF114" s="172"/>
      <c r="AG114" s="172"/>
      <c r="AH114" s="172"/>
      <c r="AI114" s="172"/>
      <c r="AJ114" s="167"/>
      <c r="AK114" s="172"/>
      <c r="AL114" s="172"/>
      <c r="AM114" s="172"/>
      <c r="AN114" s="172"/>
      <c r="AO114" s="172"/>
      <c r="AP114" s="172"/>
      <c r="AQ114" s="172"/>
      <c r="AR114" s="11"/>
      <c r="AS114" s="11"/>
      <c r="AT114" s="11"/>
      <c r="AU114" s="11"/>
      <c r="AV114" s="11"/>
      <c r="AW114" s="11"/>
      <c r="AX114" s="11"/>
      <c r="AY114" s="11"/>
    </row>
    <row r="115" spans="2:51" ht="13.5" customHeight="1">
      <c r="E115" s="11"/>
      <c r="F115" s="1"/>
      <c r="G115" s="16"/>
      <c r="H115" s="1"/>
      <c r="I115" s="3"/>
      <c r="J115" s="11"/>
      <c r="K115" s="11"/>
      <c r="L115" s="11"/>
      <c r="M115" s="5"/>
      <c r="N115" s="11"/>
      <c r="O115" s="172"/>
      <c r="P115" s="172"/>
      <c r="Q115" s="172"/>
      <c r="R115" s="172"/>
      <c r="S115" s="172"/>
      <c r="T115" s="172"/>
      <c r="U115" s="172"/>
      <c r="V115" s="172"/>
      <c r="W115" s="172"/>
      <c r="X115" s="189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67"/>
      <c r="AK115" s="172"/>
      <c r="AL115" s="172"/>
      <c r="AM115" s="172"/>
      <c r="AN115" s="172"/>
      <c r="AO115" s="172"/>
      <c r="AP115" s="172"/>
      <c r="AQ115" s="172"/>
      <c r="AR115" s="11"/>
      <c r="AS115" s="11"/>
      <c r="AT115" s="11"/>
      <c r="AU115" s="11"/>
      <c r="AV115" s="11"/>
      <c r="AW115" s="11"/>
      <c r="AX115" s="11"/>
      <c r="AY115" s="11"/>
    </row>
    <row r="116" spans="2:51" ht="13.5" customHeight="1">
      <c r="E116" s="11"/>
      <c r="F116" s="1"/>
      <c r="G116" s="1025"/>
      <c r="H116" s="1"/>
      <c r="I116" s="11"/>
      <c r="J116" s="11"/>
      <c r="K116" s="11"/>
      <c r="L116" s="11"/>
      <c r="M116" s="5"/>
      <c r="N116" s="11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1"/>
      <c r="AS116" s="11"/>
      <c r="AT116" s="11"/>
      <c r="AU116" s="11"/>
      <c r="AV116" s="11"/>
      <c r="AW116" s="11"/>
      <c r="AX116" s="11"/>
      <c r="AY116" s="11"/>
    </row>
    <row r="117" spans="2:51" ht="17.25" customHeight="1">
      <c r="E117" s="11"/>
      <c r="F117" s="1"/>
      <c r="G117" s="1"/>
      <c r="H117" s="1"/>
      <c r="I117" s="990"/>
      <c r="J117" s="11"/>
      <c r="K117" s="11"/>
      <c r="L117" s="11"/>
      <c r="M117" s="5"/>
      <c r="N117" s="11"/>
      <c r="O117" s="951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3"/>
      <c r="AI117" s="167"/>
      <c r="AJ117" s="167"/>
      <c r="AK117" s="167"/>
      <c r="AL117" s="172"/>
      <c r="AM117" s="172"/>
      <c r="AN117" s="172"/>
      <c r="AO117" s="172"/>
      <c r="AP117" s="172"/>
      <c r="AQ117" s="172"/>
      <c r="AR117" s="11"/>
      <c r="AS117" s="11"/>
      <c r="AT117" s="11"/>
      <c r="AU117" s="11"/>
      <c r="AV117" s="11"/>
      <c r="AW117" s="11"/>
      <c r="AX117" s="11"/>
      <c r="AY117" s="11"/>
    </row>
    <row r="118" spans="2:51" ht="15.75" customHeight="1">
      <c r="E118" s="11"/>
      <c r="F118" s="1"/>
      <c r="G118" s="1"/>
      <c r="H118" s="1"/>
      <c r="I118" s="11"/>
      <c r="J118" s="11"/>
      <c r="K118" s="11"/>
      <c r="L118" s="11"/>
      <c r="M118" s="11"/>
      <c r="N118" s="11"/>
      <c r="O118" s="343"/>
      <c r="P118" s="172"/>
      <c r="Q118" s="172"/>
      <c r="R118" s="172"/>
      <c r="S118" s="172"/>
      <c r="T118" s="172"/>
      <c r="U118" s="172"/>
      <c r="V118" s="172"/>
      <c r="W118" s="167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67"/>
      <c r="AK118" s="167"/>
      <c r="AL118" s="172"/>
      <c r="AM118" s="172"/>
      <c r="AN118" s="172"/>
      <c r="AO118" s="172"/>
      <c r="AP118" s="172"/>
      <c r="AQ118" s="172"/>
      <c r="AR118" s="11"/>
      <c r="AS118" s="11"/>
      <c r="AT118" s="11"/>
      <c r="AU118" s="11"/>
      <c r="AV118" s="11"/>
      <c r="AW118" s="11"/>
      <c r="AX118" s="11"/>
      <c r="AY118" s="11"/>
    </row>
    <row r="119" spans="2:51" ht="15" customHeight="1">
      <c r="E119" s="11"/>
      <c r="F119" s="1025"/>
      <c r="G119" s="1"/>
      <c r="H119" s="1"/>
      <c r="I119" s="11"/>
      <c r="J119" s="11"/>
      <c r="K119" s="11"/>
      <c r="L119" s="11"/>
      <c r="M119" s="5"/>
      <c r="N119" s="11"/>
      <c r="O119" s="177"/>
      <c r="P119" s="172"/>
      <c r="Q119" s="172"/>
      <c r="R119" s="172"/>
      <c r="S119" s="167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67"/>
      <c r="AK119" s="172"/>
      <c r="AL119" s="172"/>
      <c r="AM119" s="172"/>
      <c r="AN119" s="172"/>
      <c r="AO119" s="172"/>
      <c r="AP119" s="172"/>
      <c r="AQ119" s="172"/>
      <c r="AR119" s="11"/>
      <c r="AS119" s="11"/>
      <c r="AT119" s="11"/>
      <c r="AU119" s="11"/>
      <c r="AV119" s="11"/>
      <c r="AW119" s="11"/>
      <c r="AX119" s="11"/>
      <c r="AY119" s="11"/>
    </row>
    <row r="120" spans="2:51" ht="15" customHeight="1">
      <c r="E120" s="372"/>
      <c r="F120" s="1"/>
      <c r="G120" s="1"/>
      <c r="H120" s="1"/>
      <c r="I120" s="172"/>
      <c r="J120" s="11"/>
      <c r="K120" s="11"/>
      <c r="L120" s="11"/>
      <c r="M120" s="5"/>
      <c r="N120" s="11"/>
      <c r="O120" s="177"/>
      <c r="P120" s="343"/>
      <c r="Q120" s="172"/>
      <c r="R120" s="358"/>
      <c r="S120" s="359"/>
      <c r="T120" s="172"/>
      <c r="U120" s="159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67"/>
      <c r="AK120" s="172"/>
      <c r="AL120" s="172"/>
      <c r="AM120" s="172"/>
      <c r="AN120" s="172"/>
      <c r="AO120" s="172"/>
      <c r="AP120" s="172"/>
      <c r="AQ120" s="172"/>
      <c r="AR120" s="11"/>
      <c r="AS120" s="11"/>
      <c r="AT120" s="11"/>
      <c r="AU120" s="11"/>
      <c r="AV120" s="11"/>
      <c r="AW120" s="11"/>
      <c r="AX120" s="11"/>
      <c r="AY120" s="11"/>
    </row>
    <row r="121" spans="2:51" ht="13.5" customHeight="1">
      <c r="E121" s="349"/>
      <c r="F121" s="1"/>
      <c r="G121" s="1"/>
      <c r="H121" s="1"/>
      <c r="I121" s="340"/>
      <c r="J121" s="11"/>
      <c r="K121" s="11"/>
      <c r="L121" s="11"/>
      <c r="M121" s="5"/>
      <c r="N121" s="11"/>
      <c r="O121" s="360"/>
      <c r="P121" s="172"/>
      <c r="Q121" s="199"/>
      <c r="R121" s="172"/>
      <c r="S121" s="199"/>
      <c r="T121" s="172"/>
      <c r="U121" s="170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67"/>
      <c r="AK121" s="172"/>
      <c r="AL121" s="172"/>
      <c r="AM121" s="172"/>
      <c r="AN121" s="172"/>
      <c r="AO121" s="172"/>
      <c r="AP121" s="172"/>
      <c r="AQ121" s="172"/>
      <c r="AR121" s="11"/>
      <c r="AS121" s="11"/>
      <c r="AT121" s="11"/>
      <c r="AU121" s="11"/>
      <c r="AV121" s="11"/>
      <c r="AW121" s="11"/>
      <c r="AX121" s="11"/>
      <c r="AY121" s="11"/>
    </row>
    <row r="122" spans="2:51" ht="14.25" customHeight="1">
      <c r="E122" s="264"/>
      <c r="F122" s="1"/>
      <c r="G122" s="1"/>
      <c r="H122" s="1"/>
      <c r="I122" s="993"/>
      <c r="J122" s="11"/>
      <c r="K122" s="11"/>
      <c r="L122" s="11"/>
      <c r="M122" s="5"/>
      <c r="N122" s="11"/>
      <c r="O122" s="360"/>
      <c r="P122" s="172"/>
      <c r="Q122" s="199"/>
      <c r="R122" s="955"/>
      <c r="S122" s="199"/>
      <c r="T122" s="172"/>
      <c r="U122" s="170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67"/>
      <c r="AK122" s="172"/>
      <c r="AL122" s="172"/>
      <c r="AM122" s="172"/>
      <c r="AN122" s="172"/>
      <c r="AO122" s="172"/>
      <c r="AP122" s="172"/>
      <c r="AQ122" s="172"/>
      <c r="AR122" s="11"/>
      <c r="AS122" s="11"/>
      <c r="AT122" s="11"/>
      <c r="AU122" s="11"/>
      <c r="AV122" s="11"/>
      <c r="AW122" s="11"/>
      <c r="AX122" s="11"/>
      <c r="AY122" s="11"/>
    </row>
    <row r="123" spans="2:51" ht="14.25" customHeight="1">
      <c r="E123" s="7"/>
      <c r="F123" s="1"/>
      <c r="G123" s="1"/>
      <c r="H123" s="1"/>
      <c r="I123" s="994"/>
      <c r="J123" s="11"/>
      <c r="K123" s="11"/>
      <c r="L123" s="11"/>
      <c r="M123" s="5"/>
      <c r="N123" s="11"/>
      <c r="O123" s="177"/>
      <c r="P123" s="173"/>
      <c r="Q123" s="199"/>
      <c r="R123" s="172"/>
      <c r="S123" s="199"/>
      <c r="T123" s="172"/>
      <c r="U123" s="170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573"/>
      <c r="AN123" s="172"/>
      <c r="AO123" s="202"/>
      <c r="AP123" s="172"/>
      <c r="AQ123" s="172"/>
      <c r="AR123" s="11"/>
      <c r="AS123" s="19"/>
      <c r="AT123" s="57"/>
      <c r="AU123" s="11"/>
      <c r="AV123" s="11"/>
      <c r="AW123" s="11"/>
      <c r="AX123" s="11"/>
      <c r="AY123" s="11"/>
    </row>
    <row r="124" spans="2:51" ht="14.25" customHeight="1">
      <c r="E124" s="7"/>
      <c r="F124" s="1"/>
      <c r="G124" s="1"/>
      <c r="H124" s="1"/>
      <c r="I124" s="994"/>
      <c r="J124" s="11"/>
      <c r="K124" s="11"/>
      <c r="L124" s="11"/>
      <c r="M124" s="5"/>
      <c r="N124" s="11"/>
      <c r="O124" s="360"/>
      <c r="P124" s="367"/>
      <c r="Q124" s="199"/>
      <c r="R124" s="172"/>
      <c r="S124" s="199"/>
      <c r="T124" s="172"/>
      <c r="U124" s="167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87"/>
      <c r="AK124" s="167"/>
      <c r="AL124" s="166"/>
      <c r="AM124" s="167"/>
      <c r="AN124" s="167"/>
      <c r="AO124" s="173"/>
      <c r="AP124" s="173"/>
      <c r="AQ124" s="972"/>
      <c r="AR124" s="109"/>
      <c r="AS124" s="7"/>
      <c r="AT124" s="7"/>
      <c r="AU124" s="11"/>
      <c r="AV124" s="11"/>
      <c r="AW124" s="11"/>
      <c r="AX124" s="11"/>
      <c r="AY124" s="11"/>
    </row>
    <row r="125" spans="2:51" ht="15.75" customHeight="1">
      <c r="E125" s="7"/>
      <c r="F125" s="1"/>
      <c r="G125" s="1"/>
      <c r="H125" s="1"/>
      <c r="I125" s="41"/>
      <c r="J125" s="11"/>
      <c r="K125" s="11"/>
      <c r="L125" s="11"/>
      <c r="M125" s="5"/>
      <c r="N125" s="11"/>
      <c r="O125" s="360"/>
      <c r="P125" s="173"/>
      <c r="Q125" s="199"/>
      <c r="R125" s="172"/>
      <c r="S125" s="199"/>
      <c r="T125" s="172"/>
      <c r="U125" s="167"/>
      <c r="V125" s="363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67"/>
      <c r="AL125" s="166"/>
      <c r="AM125" s="167"/>
      <c r="AN125" s="167"/>
      <c r="AO125" s="173"/>
      <c r="AP125" s="973"/>
      <c r="AQ125" s="972"/>
      <c r="AR125" s="109"/>
      <c r="AS125" s="7"/>
      <c r="AT125" s="7"/>
      <c r="AU125" s="11"/>
      <c r="AV125" s="11"/>
      <c r="AW125" s="11"/>
      <c r="AX125" s="11"/>
      <c r="AY125" s="11"/>
    </row>
    <row r="126" spans="2:51" ht="16.5" customHeight="1">
      <c r="E126" s="7"/>
      <c r="F126" s="1"/>
      <c r="G126" s="1"/>
      <c r="H126" s="1"/>
      <c r="I126" s="15"/>
      <c r="J126" s="11"/>
      <c r="K126" s="11"/>
      <c r="L126" s="11"/>
      <c r="M126" s="11"/>
      <c r="N126" s="11"/>
      <c r="O126" s="360"/>
      <c r="P126" s="173"/>
      <c r="Q126" s="167"/>
      <c r="R126" s="224"/>
      <c r="S126" s="199"/>
      <c r="T126" s="172"/>
      <c r="U126" s="167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67"/>
      <c r="AL126" s="166"/>
      <c r="AM126" s="167"/>
      <c r="AN126" s="167"/>
      <c r="AO126" s="173"/>
      <c r="AP126" s="173"/>
      <c r="AQ126" s="972"/>
      <c r="AR126" s="109"/>
      <c r="AS126" s="7"/>
      <c r="AT126" s="7"/>
      <c r="AU126" s="11"/>
      <c r="AV126" s="11"/>
      <c r="AW126" s="11"/>
      <c r="AX126" s="11"/>
      <c r="AY126" s="11"/>
    </row>
    <row r="127" spans="2:51" ht="15.75" customHeight="1">
      <c r="E127" s="7"/>
      <c r="I127" s="55"/>
      <c r="J127" s="11"/>
      <c r="K127" s="11"/>
      <c r="L127" s="11"/>
      <c r="M127" s="11"/>
      <c r="N127" s="11"/>
      <c r="O127" s="360"/>
      <c r="P127" s="361"/>
      <c r="Q127" s="199"/>
      <c r="R127" s="172"/>
      <c r="S127" s="199"/>
      <c r="T127" s="363"/>
      <c r="U127" s="167"/>
      <c r="V127" s="366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67"/>
      <c r="AL127" s="170"/>
      <c r="AM127" s="167"/>
      <c r="AN127" s="167"/>
      <c r="AO127" s="173"/>
      <c r="AP127" s="173"/>
      <c r="AQ127" s="972"/>
      <c r="AR127" s="109"/>
      <c r="AS127" s="11"/>
      <c r="AT127" s="11"/>
      <c r="AU127" s="11"/>
      <c r="AV127" s="11"/>
      <c r="AW127" s="11"/>
      <c r="AX127" s="11"/>
      <c r="AY127" s="11"/>
    </row>
    <row r="128" spans="2:51" ht="15" customHeight="1">
      <c r="E128" s="7"/>
      <c r="I128" s="55"/>
      <c r="J128" s="11"/>
      <c r="K128" s="11"/>
      <c r="L128" s="11"/>
      <c r="M128" s="11"/>
      <c r="N128" s="11"/>
      <c r="O128" s="360"/>
      <c r="P128" s="173"/>
      <c r="Q128" s="199"/>
      <c r="R128" s="172"/>
      <c r="S128" s="199"/>
      <c r="T128" s="224"/>
      <c r="U128" s="167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67"/>
      <c r="AL128" s="166"/>
      <c r="AM128" s="167"/>
      <c r="AN128" s="167"/>
      <c r="AO128" s="173"/>
      <c r="AP128" s="173"/>
      <c r="AQ128" s="972"/>
      <c r="AR128" s="109"/>
      <c r="AS128" s="11"/>
      <c r="AT128" s="11"/>
      <c r="AU128" s="11"/>
      <c r="AV128" s="11"/>
      <c r="AW128" s="11"/>
      <c r="AX128" s="11"/>
      <c r="AY128" s="11"/>
    </row>
    <row r="129" spans="2:51" ht="15" customHeight="1">
      <c r="E129" s="7"/>
      <c r="I129" s="11"/>
      <c r="J129" s="11"/>
      <c r="K129" s="50"/>
      <c r="L129" s="11"/>
      <c r="M129" s="11"/>
      <c r="N129" s="11"/>
      <c r="O129" s="360"/>
      <c r="P129" s="173"/>
      <c r="Q129" s="353"/>
      <c r="R129" s="172"/>
      <c r="S129" s="199"/>
      <c r="T129" s="172"/>
      <c r="U129" s="167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59"/>
      <c r="AK129" s="167"/>
      <c r="AL129" s="166"/>
      <c r="AM129" s="170"/>
      <c r="AN129" s="170"/>
      <c r="AO129" s="173"/>
      <c r="AP129" s="173"/>
      <c r="AQ129" s="972"/>
      <c r="AR129" s="110"/>
      <c r="AS129" s="11"/>
      <c r="AT129" s="11"/>
      <c r="AU129" s="11"/>
      <c r="AV129" s="11"/>
      <c r="AW129" s="11"/>
      <c r="AX129" s="11"/>
      <c r="AY129" s="11"/>
    </row>
    <row r="130" spans="2:51" ht="12.75" customHeight="1">
      <c r="E130" s="108"/>
      <c r="I130" s="11"/>
      <c r="J130" s="11"/>
      <c r="K130" s="50"/>
      <c r="L130" s="11"/>
      <c r="M130" s="11"/>
      <c r="N130" s="11"/>
      <c r="O130" s="360"/>
      <c r="P130" s="173"/>
      <c r="Q130" s="199"/>
      <c r="R130" s="172"/>
      <c r="S130" s="199"/>
      <c r="T130" s="172"/>
      <c r="U130" s="167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82"/>
      <c r="AM130" s="167"/>
      <c r="AN130" s="167"/>
      <c r="AO130" s="167"/>
      <c r="AP130" s="167"/>
      <c r="AQ130" s="172"/>
      <c r="AR130" s="11"/>
      <c r="AS130" s="111"/>
      <c r="AT130" s="57"/>
      <c r="AU130" s="11"/>
      <c r="AV130" s="11"/>
      <c r="AW130" s="11"/>
      <c r="AX130" s="11"/>
      <c r="AY130" s="11"/>
    </row>
    <row r="131" spans="2:51" ht="17.25" customHeight="1">
      <c r="B131" s="11"/>
      <c r="C131" s="50"/>
      <c r="D131" s="11"/>
      <c r="E131" s="7"/>
      <c r="I131" s="172"/>
      <c r="J131" s="11"/>
      <c r="K131" s="50"/>
      <c r="L131" s="11"/>
      <c r="M131" s="11"/>
      <c r="N131" s="11"/>
      <c r="O131" s="360"/>
      <c r="P131" s="167"/>
      <c r="Q131" s="350"/>
      <c r="R131" s="366"/>
      <c r="S131" s="199"/>
      <c r="T131" s="172"/>
      <c r="U131" s="167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67"/>
      <c r="AN131" s="167"/>
      <c r="AO131" s="172"/>
      <c r="AP131" s="172"/>
      <c r="AQ131" s="172"/>
      <c r="AR131" s="11"/>
      <c r="AS131" s="57"/>
      <c r="AT131" s="112"/>
      <c r="AU131" s="11"/>
      <c r="AV131" s="11"/>
      <c r="AW131" s="11"/>
      <c r="AX131" s="11"/>
      <c r="AY131" s="11"/>
    </row>
    <row r="132" spans="2:51" ht="14.25" customHeight="1">
      <c r="B132" s="11"/>
      <c r="C132" s="50"/>
      <c r="D132" s="11"/>
      <c r="E132" s="57"/>
      <c r="I132" s="340"/>
      <c r="J132" s="11"/>
      <c r="K132" s="50"/>
      <c r="L132" s="11"/>
      <c r="M132" s="11"/>
      <c r="N132" s="11"/>
      <c r="O132" s="360"/>
      <c r="P132" s="364"/>
      <c r="Q132" s="593"/>
      <c r="R132" s="363"/>
      <c r="S132" s="199"/>
      <c r="T132" s="172"/>
      <c r="U132" s="202"/>
      <c r="V132" s="172"/>
      <c r="W132" s="172"/>
      <c r="X132" s="172"/>
      <c r="Y132" s="183"/>
      <c r="Z132" s="167"/>
      <c r="AA132" s="166"/>
      <c r="AB132" s="172"/>
      <c r="AC132" s="573"/>
      <c r="AD132" s="172"/>
      <c r="AE132" s="172"/>
      <c r="AF132" s="172"/>
      <c r="AG132" s="172"/>
      <c r="AH132" s="172"/>
      <c r="AI132" s="172"/>
      <c r="AJ132" s="167"/>
      <c r="AK132" s="172"/>
      <c r="AL132" s="172"/>
      <c r="AM132" s="172"/>
      <c r="AN132" s="172"/>
      <c r="AO132" s="172"/>
      <c r="AP132" s="172"/>
      <c r="AQ132" s="172"/>
      <c r="AR132" s="11"/>
      <c r="AS132" s="11"/>
      <c r="AT132" s="11"/>
      <c r="AU132" s="11"/>
      <c r="AV132" s="11"/>
      <c r="AW132" s="11"/>
      <c r="AX132" s="11"/>
      <c r="AY132" s="11"/>
    </row>
    <row r="133" spans="2:51" ht="15" customHeight="1">
      <c r="B133" s="11"/>
      <c r="C133" s="50"/>
      <c r="D133" s="11"/>
      <c r="E133" s="7"/>
      <c r="I133" s="171"/>
      <c r="J133" s="11"/>
      <c r="K133" s="1553"/>
      <c r="L133" s="11"/>
      <c r="M133" s="11"/>
      <c r="N133" s="11"/>
      <c r="O133" s="365"/>
      <c r="P133" s="167"/>
      <c r="Q133" s="199"/>
      <c r="R133" s="172"/>
      <c r="S133" s="199"/>
      <c r="T133" s="172"/>
      <c r="U133" s="167"/>
      <c r="V133" s="172"/>
      <c r="W133" s="172"/>
      <c r="X133" s="172"/>
      <c r="Y133" s="172"/>
      <c r="Z133" s="180"/>
      <c r="AA133" s="172"/>
      <c r="AB133" s="172"/>
      <c r="AC133" s="370"/>
      <c r="AD133" s="340"/>
      <c r="AE133" s="341"/>
      <c r="AF133" s="172"/>
      <c r="AG133" s="172"/>
      <c r="AH133" s="173"/>
      <c r="AI133" s="167"/>
      <c r="AJ133" s="167"/>
      <c r="AK133" s="172"/>
      <c r="AL133" s="172"/>
      <c r="AM133" s="172"/>
      <c r="AN133" s="172"/>
      <c r="AO133" s="172"/>
      <c r="AP133" s="172"/>
      <c r="AQ133" s="172"/>
      <c r="AR133" s="11"/>
      <c r="AS133" s="11"/>
      <c r="AT133" s="11"/>
      <c r="AU133" s="11"/>
      <c r="AV133" s="11"/>
      <c r="AW133" s="11"/>
      <c r="AX133" s="11"/>
      <c r="AY133" s="11"/>
    </row>
    <row r="134" spans="2:51" ht="16.5" customHeight="1">
      <c r="B134" s="11"/>
      <c r="C134" s="50"/>
      <c r="D134" s="11"/>
      <c r="E134" s="172"/>
      <c r="I134" s="171"/>
      <c r="J134" s="41"/>
      <c r="K134" s="202"/>
      <c r="L134" s="15"/>
      <c r="M134" s="11"/>
      <c r="N134" s="11"/>
      <c r="O134" s="199"/>
      <c r="P134" s="167"/>
      <c r="Q134" s="199"/>
      <c r="R134" s="172"/>
      <c r="S134" s="199"/>
      <c r="T134" s="172"/>
      <c r="U134" s="172"/>
      <c r="V134" s="172"/>
      <c r="W134" s="172"/>
      <c r="X134" s="172"/>
      <c r="Y134" s="183"/>
      <c r="Z134" s="167"/>
      <c r="AA134" s="312"/>
      <c r="AB134" s="172"/>
      <c r="AC134" s="170"/>
      <c r="AD134" s="166"/>
      <c r="AE134" s="235"/>
      <c r="AF134" s="172"/>
      <c r="AG134" s="172"/>
      <c r="AH134" s="173"/>
      <c r="AI134" s="167"/>
      <c r="AJ134" s="167"/>
      <c r="AK134" s="172"/>
      <c r="AL134" s="172"/>
      <c r="AM134" s="172"/>
      <c r="AN134" s="172"/>
      <c r="AO134" s="172"/>
      <c r="AP134" s="172"/>
      <c r="AQ134" s="172"/>
      <c r="AR134" s="11"/>
      <c r="AS134" s="11"/>
      <c r="AT134" s="11"/>
      <c r="AU134" s="11"/>
      <c r="AV134" s="11"/>
      <c r="AW134" s="11"/>
      <c r="AX134" s="11"/>
      <c r="AY134" s="11"/>
    </row>
    <row r="135" spans="2:51" ht="16.5" customHeight="1">
      <c r="B135" s="11"/>
      <c r="C135" s="50"/>
      <c r="D135" s="11"/>
      <c r="E135" s="231"/>
      <c r="I135" s="171"/>
      <c r="J135" s="41"/>
      <c r="K135" s="307"/>
      <c r="L135" s="15"/>
      <c r="M135" s="11"/>
      <c r="N135" s="11"/>
      <c r="O135" s="199"/>
      <c r="P135" s="170"/>
      <c r="Q135" s="199"/>
      <c r="R135" s="172"/>
      <c r="S135" s="199"/>
      <c r="T135" s="172"/>
      <c r="U135" s="172"/>
      <c r="V135" s="172"/>
      <c r="W135" s="172"/>
      <c r="X135" s="172"/>
      <c r="Y135" s="183"/>
      <c r="Z135" s="167"/>
      <c r="AA135" s="166"/>
      <c r="AB135" s="172"/>
      <c r="AC135" s="172"/>
      <c r="AD135" s="172"/>
      <c r="AE135" s="172"/>
      <c r="AF135" s="172"/>
      <c r="AG135" s="172"/>
      <c r="AH135" s="173"/>
      <c r="AI135" s="167"/>
      <c r="AJ135" s="167"/>
      <c r="AK135" s="172"/>
      <c r="AL135" s="172"/>
      <c r="AM135" s="172"/>
      <c r="AN135" s="172"/>
      <c r="AO135" s="172"/>
      <c r="AP135" s="172"/>
      <c r="AQ135" s="172"/>
      <c r="AR135" s="11"/>
      <c r="AS135" s="11"/>
      <c r="AT135" s="11"/>
      <c r="AU135" s="11"/>
      <c r="AV135" s="11"/>
      <c r="AW135" s="11"/>
      <c r="AX135" s="11"/>
      <c r="AY135" s="11"/>
    </row>
    <row r="136" spans="2:51" ht="15.75" customHeight="1">
      <c r="B136" s="11"/>
      <c r="C136" s="50"/>
      <c r="D136" s="11"/>
      <c r="E136" s="683"/>
      <c r="I136" s="183"/>
      <c r="J136" s="11"/>
      <c r="K136" s="11"/>
      <c r="L136" s="11"/>
      <c r="M136" s="11"/>
      <c r="N136" s="11"/>
      <c r="O136" s="669"/>
      <c r="P136" s="167"/>
      <c r="Q136" s="167"/>
      <c r="R136" s="172"/>
      <c r="S136" s="199"/>
      <c r="T136" s="966"/>
      <c r="U136" s="167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67"/>
      <c r="AK136" s="172"/>
      <c r="AL136" s="172"/>
      <c r="AM136" s="172"/>
      <c r="AN136" s="172"/>
      <c r="AO136" s="172"/>
      <c r="AP136" s="172"/>
      <c r="AQ136" s="172"/>
      <c r="AR136" s="11"/>
      <c r="AS136" s="11"/>
      <c r="AT136" s="11"/>
      <c r="AU136" s="11"/>
      <c r="AV136" s="11"/>
      <c r="AW136" s="11"/>
      <c r="AX136" s="11"/>
      <c r="AY136" s="11"/>
    </row>
    <row r="137" spans="2:51" ht="13.5" customHeight="1">
      <c r="B137" s="11"/>
      <c r="C137" s="50"/>
      <c r="D137" s="11"/>
      <c r="E137" s="167"/>
      <c r="I137" s="11"/>
      <c r="J137" s="11"/>
      <c r="K137" s="11"/>
      <c r="L137" s="11"/>
      <c r="M137" s="11"/>
      <c r="N137" s="11"/>
      <c r="O137" s="172"/>
      <c r="P137" s="303"/>
      <c r="Q137" s="172"/>
      <c r="R137" s="172"/>
      <c r="S137" s="173"/>
      <c r="T137" s="172"/>
      <c r="U137" s="172"/>
      <c r="V137" s="172"/>
      <c r="W137" s="264"/>
      <c r="X137" s="172"/>
      <c r="Y137" s="576"/>
      <c r="Z137" s="576"/>
      <c r="AA137" s="343"/>
      <c r="AB137" s="343"/>
      <c r="AC137" s="343"/>
      <c r="AD137" s="343"/>
      <c r="AE137" s="172"/>
      <c r="AF137" s="186"/>
      <c r="AG137" s="185"/>
      <c r="AH137" s="166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1"/>
      <c r="AS137" s="11"/>
      <c r="AT137" s="11"/>
      <c r="AU137" s="11"/>
      <c r="AV137" s="11"/>
      <c r="AW137" s="11"/>
      <c r="AX137" s="11"/>
      <c r="AY137" s="11"/>
    </row>
    <row r="138" spans="2:51" ht="17.25" customHeight="1">
      <c r="B138" s="11"/>
      <c r="C138" s="50"/>
      <c r="D138" s="11"/>
      <c r="E138" s="167"/>
      <c r="I138" s="101"/>
      <c r="J138" s="11"/>
      <c r="K138" s="11"/>
      <c r="L138" s="11"/>
      <c r="M138" s="11"/>
      <c r="N138" s="11"/>
      <c r="O138" s="172"/>
      <c r="P138" s="172"/>
      <c r="Q138" s="172"/>
      <c r="R138" s="172"/>
      <c r="S138" s="185"/>
      <c r="T138" s="303"/>
      <c r="U138" s="172"/>
      <c r="V138" s="172"/>
      <c r="W138" s="167"/>
      <c r="X138" s="166"/>
      <c r="Y138" s="370"/>
      <c r="Z138" s="340"/>
      <c r="AA138" s="341"/>
      <c r="AB138" s="370"/>
      <c r="AC138" s="340"/>
      <c r="AD138" s="341"/>
      <c r="AE138" s="183"/>
      <c r="AF138" s="172"/>
      <c r="AG138" s="172"/>
      <c r="AH138" s="167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1"/>
      <c r="AS138" s="11"/>
      <c r="AT138" s="11"/>
      <c r="AU138" s="11"/>
      <c r="AV138" s="11"/>
      <c r="AW138" s="11"/>
      <c r="AX138" s="11"/>
      <c r="AY138" s="11"/>
    </row>
    <row r="139" spans="2:51" ht="18" customHeight="1">
      <c r="B139" s="11"/>
      <c r="C139" s="50"/>
      <c r="D139" s="11"/>
      <c r="E139" s="167"/>
      <c r="I139" s="15"/>
      <c r="J139" s="11"/>
      <c r="K139" s="11"/>
      <c r="L139" s="11"/>
      <c r="M139" s="11"/>
      <c r="N139" s="11"/>
      <c r="O139" s="172"/>
      <c r="P139" s="172"/>
      <c r="Q139" s="167"/>
      <c r="R139" s="960"/>
      <c r="S139" s="167"/>
      <c r="T139" s="167"/>
      <c r="U139" s="172"/>
      <c r="V139" s="172"/>
      <c r="W139" s="372"/>
      <c r="X139" s="343"/>
      <c r="Y139" s="167"/>
      <c r="Z139" s="166"/>
      <c r="AA139" s="235"/>
      <c r="AB139" s="170"/>
      <c r="AC139" s="196"/>
      <c r="AD139" s="209"/>
      <c r="AE139" s="172"/>
      <c r="AF139" s="167"/>
      <c r="AG139" s="167"/>
      <c r="AH139" s="172"/>
      <c r="AI139" s="335"/>
      <c r="AJ139" s="172"/>
      <c r="AK139" s="167"/>
      <c r="AL139" s="172"/>
      <c r="AM139" s="172"/>
      <c r="AN139" s="172"/>
      <c r="AO139" s="172"/>
      <c r="AP139" s="172"/>
      <c r="AQ139" s="172"/>
      <c r="AR139" s="11"/>
      <c r="AS139" s="11"/>
      <c r="AT139" s="11"/>
      <c r="AU139" s="11"/>
      <c r="AV139" s="11"/>
      <c r="AW139" s="11"/>
      <c r="AX139" s="11"/>
      <c r="AY139" s="11"/>
    </row>
    <row r="140" spans="2:51" ht="18" customHeight="1">
      <c r="B140" s="11"/>
      <c r="C140" s="50"/>
      <c r="D140" s="11"/>
      <c r="E140" s="11"/>
      <c r="I140" s="11"/>
      <c r="J140" s="11"/>
      <c r="K140" s="11"/>
      <c r="L140" s="11"/>
      <c r="M140" s="11"/>
      <c r="N140" s="11"/>
      <c r="O140" s="172"/>
      <c r="P140" s="177"/>
      <c r="Q140" s="172"/>
      <c r="R140" s="172"/>
      <c r="S140" s="167"/>
      <c r="T140" s="172"/>
      <c r="U140" s="172"/>
      <c r="V140" s="172"/>
      <c r="W140" s="264"/>
      <c r="X140" s="340"/>
      <c r="Y140" s="170"/>
      <c r="Z140" s="171"/>
      <c r="AA140" s="209"/>
      <c r="AB140" s="173"/>
      <c r="AC140" s="176"/>
      <c r="AD140" s="342"/>
      <c r="AE140" s="172"/>
      <c r="AF140" s="172"/>
      <c r="AG140" s="172"/>
      <c r="AH140" s="170"/>
      <c r="AI140" s="335"/>
      <c r="AJ140" s="172"/>
      <c r="AK140" s="167"/>
      <c r="AL140" s="172"/>
      <c r="AM140" s="172"/>
      <c r="AN140" s="172"/>
      <c r="AO140" s="172"/>
      <c r="AP140" s="172"/>
      <c r="AQ140" s="172"/>
      <c r="AR140" s="11"/>
      <c r="AS140" s="11"/>
      <c r="AT140" s="11"/>
      <c r="AU140" s="11"/>
      <c r="AV140" s="11"/>
      <c r="AW140" s="11"/>
      <c r="AX140" s="11"/>
      <c r="AY140" s="11"/>
    </row>
    <row r="141" spans="2:51" ht="15" customHeight="1">
      <c r="B141" s="11"/>
      <c r="C141" s="50"/>
      <c r="D141" s="11"/>
      <c r="E141" s="11"/>
      <c r="I141" s="11"/>
      <c r="J141" s="11"/>
      <c r="K141" s="11"/>
      <c r="L141" s="11"/>
      <c r="M141" s="11"/>
      <c r="N141" s="11"/>
      <c r="O141" s="172"/>
      <c r="P141" s="172"/>
      <c r="Q141" s="172"/>
      <c r="R141" s="172"/>
      <c r="S141" s="172"/>
      <c r="T141" s="172"/>
      <c r="U141" s="172"/>
      <c r="V141" s="172"/>
      <c r="W141" s="215"/>
      <c r="X141" s="215"/>
      <c r="Y141" s="170"/>
      <c r="Z141" s="171"/>
      <c r="AA141" s="209"/>
      <c r="AB141" s="167"/>
      <c r="AC141" s="970"/>
      <c r="AD141" s="974"/>
      <c r="AE141" s="167"/>
      <c r="AF141" s="180"/>
      <c r="AG141" s="336"/>
      <c r="AH141" s="172"/>
      <c r="AI141" s="172"/>
      <c r="AJ141" s="172"/>
      <c r="AK141" s="202"/>
      <c r="AL141" s="172"/>
      <c r="AM141" s="172"/>
      <c r="AN141" s="172"/>
      <c r="AO141" s="172"/>
      <c r="AP141" s="172"/>
      <c r="AQ141" s="172"/>
      <c r="AR141" s="11"/>
      <c r="AS141" s="11"/>
      <c r="AT141" s="11"/>
      <c r="AU141" s="11"/>
      <c r="AV141" s="11"/>
      <c r="AW141" s="11"/>
      <c r="AX141" s="11"/>
      <c r="AY141" s="11"/>
    </row>
    <row r="142" spans="2:51" ht="15.75" customHeight="1">
      <c r="B142" s="11"/>
      <c r="C142" s="50"/>
      <c r="D142" s="11"/>
      <c r="E142" s="11"/>
      <c r="I142" s="11"/>
      <c r="J142" s="11"/>
      <c r="K142" s="11"/>
      <c r="L142" s="11"/>
      <c r="M142" s="11"/>
      <c r="N142" s="11"/>
      <c r="O142" s="669"/>
      <c r="P142" s="172"/>
      <c r="Q142" s="173"/>
      <c r="R142" s="172"/>
      <c r="S142" s="172"/>
      <c r="T142" s="172"/>
      <c r="U142" s="172"/>
      <c r="V142" s="172"/>
      <c r="W142" s="172"/>
      <c r="X142" s="172"/>
      <c r="Y142" s="167"/>
      <c r="Z142" s="171"/>
      <c r="AA142" s="209"/>
      <c r="AB142" s="167"/>
      <c r="AC142" s="166"/>
      <c r="AD142" s="235"/>
      <c r="AE142" s="167"/>
      <c r="AF142" s="175"/>
      <c r="AG142" s="189"/>
      <c r="AH142" s="172"/>
      <c r="AI142" s="172"/>
      <c r="AJ142" s="172"/>
      <c r="AK142" s="170"/>
      <c r="AL142" s="171"/>
      <c r="AM142" s="172"/>
      <c r="AN142" s="172"/>
      <c r="AO142" s="172"/>
      <c r="AP142" s="172"/>
      <c r="AQ142" s="172"/>
      <c r="AR142" s="11"/>
      <c r="AS142" s="11"/>
      <c r="AT142" s="11"/>
      <c r="AU142" s="11"/>
      <c r="AV142" s="11"/>
      <c r="AW142" s="11"/>
      <c r="AX142" s="11"/>
      <c r="AY142" s="11"/>
    </row>
    <row r="143" spans="2:51" ht="15.75" customHeight="1">
      <c r="E143" s="11"/>
      <c r="I143" s="11"/>
      <c r="J143" s="11"/>
      <c r="K143" s="11"/>
      <c r="L143" s="11"/>
      <c r="M143" s="11"/>
      <c r="N143" s="11"/>
      <c r="O143" s="172"/>
      <c r="P143" s="343"/>
      <c r="Q143" s="172"/>
      <c r="R143" s="358"/>
      <c r="S143" s="359"/>
      <c r="T143" s="172"/>
      <c r="U143" s="159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67"/>
      <c r="AF143" s="166"/>
      <c r="AG143" s="189"/>
      <c r="AH143" s="172"/>
      <c r="AI143" s="172"/>
      <c r="AJ143" s="171"/>
      <c r="AK143" s="170"/>
      <c r="AL143" s="170"/>
      <c r="AM143" s="172"/>
      <c r="AN143" s="172"/>
      <c r="AO143" s="172"/>
      <c r="AP143" s="172"/>
      <c r="AQ143" s="172"/>
      <c r="AR143" s="11"/>
      <c r="AS143" s="11"/>
      <c r="AT143" s="11"/>
      <c r="AU143" s="11"/>
      <c r="AV143" s="11"/>
      <c r="AW143" s="11"/>
      <c r="AX143" s="11"/>
      <c r="AY143" s="11"/>
    </row>
    <row r="144" spans="2:51" ht="18" customHeight="1">
      <c r="I144" s="11"/>
      <c r="J144" s="11"/>
      <c r="K144" s="11"/>
      <c r="L144" s="11"/>
      <c r="M144" s="5"/>
      <c r="N144" s="11"/>
      <c r="O144" s="172"/>
      <c r="P144" s="172"/>
      <c r="Q144" s="199"/>
      <c r="R144" s="172"/>
      <c r="S144" s="199"/>
      <c r="T144" s="172"/>
      <c r="U144" s="170"/>
      <c r="V144" s="172"/>
      <c r="W144" s="167"/>
      <c r="X144" s="166"/>
      <c r="Y144" s="235"/>
      <c r="Z144" s="172"/>
      <c r="AA144" s="172"/>
      <c r="AB144" s="172"/>
      <c r="AC144" s="172"/>
      <c r="AD144" s="172"/>
      <c r="AE144" s="170"/>
      <c r="AF144" s="171"/>
      <c r="AG144" s="189"/>
      <c r="AH144" s="172"/>
      <c r="AI144" s="172"/>
      <c r="AJ144" s="374"/>
      <c r="AK144" s="172"/>
      <c r="AL144" s="172"/>
      <c r="AM144" s="172"/>
      <c r="AN144" s="172"/>
      <c r="AO144" s="172"/>
      <c r="AP144" s="172"/>
      <c r="AQ144" s="172"/>
      <c r="AR144" s="11"/>
      <c r="AS144" s="11"/>
      <c r="AT144" s="11"/>
      <c r="AU144" s="11"/>
      <c r="AV144" s="11"/>
      <c r="AW144" s="11"/>
      <c r="AX144" s="11"/>
      <c r="AY144" s="11"/>
    </row>
    <row r="145" spans="9:51" ht="15" customHeight="1">
      <c r="I145" s="11"/>
      <c r="J145" s="11"/>
      <c r="K145" s="11"/>
      <c r="L145" s="11"/>
      <c r="M145" s="5"/>
      <c r="N145" s="11"/>
      <c r="O145" s="172"/>
      <c r="P145" s="172"/>
      <c r="Q145" s="199"/>
      <c r="R145" s="955"/>
      <c r="S145" s="199"/>
      <c r="T145" s="172"/>
      <c r="U145" s="170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67"/>
      <c r="AF145" s="166"/>
      <c r="AG145" s="189"/>
      <c r="AH145" s="172"/>
      <c r="AI145" s="172"/>
      <c r="AJ145" s="171"/>
      <c r="AK145" s="172"/>
      <c r="AL145" s="172"/>
      <c r="AM145" s="172"/>
      <c r="AN145" s="172"/>
      <c r="AO145" s="172"/>
      <c r="AP145" s="172"/>
      <c r="AQ145" s="172"/>
      <c r="AR145" s="11"/>
      <c r="AS145" s="11"/>
      <c r="AT145" s="11"/>
      <c r="AU145" s="11"/>
      <c r="AV145" s="11"/>
      <c r="AW145" s="11"/>
      <c r="AX145" s="11"/>
      <c r="AY145" s="11"/>
    </row>
    <row r="146" spans="9:51" ht="15.75" customHeight="1">
      <c r="I146" s="101"/>
      <c r="J146" s="11"/>
      <c r="K146" s="11"/>
      <c r="L146" s="11"/>
      <c r="M146" s="5"/>
      <c r="N146" s="11"/>
      <c r="O146" s="172"/>
      <c r="P146" s="173"/>
      <c r="Q146" s="199"/>
      <c r="R146" s="172"/>
      <c r="S146" s="199"/>
      <c r="T146" s="172"/>
      <c r="U146" s="170"/>
      <c r="V146" s="172"/>
      <c r="W146" s="264"/>
      <c r="X146" s="340"/>
      <c r="Y146" s="341"/>
      <c r="Z146" s="172"/>
      <c r="AA146" s="172"/>
      <c r="AB146" s="172"/>
      <c r="AC146" s="172"/>
      <c r="AD146" s="172"/>
      <c r="AE146" s="167"/>
      <c r="AF146" s="171"/>
      <c r="AG146" s="189"/>
      <c r="AH146" s="172"/>
      <c r="AI146" s="172"/>
      <c r="AJ146" s="171"/>
      <c r="AK146" s="172"/>
      <c r="AL146" s="172"/>
      <c r="AM146" s="170"/>
      <c r="AN146" s="172"/>
      <c r="AO146" s="172"/>
      <c r="AP146" s="172"/>
      <c r="AQ146" s="172"/>
      <c r="AR146" s="11"/>
      <c r="AS146" s="11"/>
      <c r="AT146" s="11"/>
      <c r="AU146" s="11"/>
    </row>
    <row r="147" spans="9:51" ht="14.25" customHeight="1">
      <c r="I147" s="15"/>
      <c r="J147" s="11"/>
      <c r="K147" s="11"/>
      <c r="L147" s="11"/>
      <c r="M147" s="5"/>
      <c r="N147" s="11"/>
      <c r="O147" s="172"/>
      <c r="P147" s="367"/>
      <c r="Q147" s="199"/>
      <c r="R147" s="172"/>
      <c r="S147" s="199"/>
      <c r="T147" s="172"/>
      <c r="U147" s="167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67"/>
      <c r="AF147" s="166"/>
      <c r="AG147" s="189"/>
      <c r="AH147" s="172"/>
      <c r="AI147" s="172"/>
      <c r="AJ147" s="189"/>
      <c r="AK147" s="172"/>
      <c r="AL147" s="172"/>
      <c r="AM147" s="172"/>
      <c r="AN147" s="340"/>
      <c r="AO147" s="172"/>
      <c r="AP147" s="172"/>
      <c r="AQ147" s="172"/>
      <c r="AR147" s="11"/>
      <c r="AS147" s="11"/>
      <c r="AT147" s="11"/>
      <c r="AU147" s="11"/>
    </row>
    <row r="148" spans="9:51" ht="15.75" customHeight="1">
      <c r="I148" s="635"/>
      <c r="J148" s="11"/>
      <c r="K148" s="11"/>
      <c r="L148" s="11"/>
      <c r="M148" s="11"/>
      <c r="N148" s="11"/>
      <c r="O148" s="172"/>
      <c r="P148" s="173"/>
      <c r="Q148" s="199"/>
      <c r="R148" s="172"/>
      <c r="S148" s="199"/>
      <c r="T148" s="172"/>
      <c r="U148" s="167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3"/>
      <c r="AF148" s="176"/>
      <c r="AG148" s="189"/>
      <c r="AH148" s="172"/>
      <c r="AI148" s="172"/>
      <c r="AJ148" s="172"/>
      <c r="AK148" s="172"/>
      <c r="AL148" s="172"/>
      <c r="AM148" s="185"/>
      <c r="AN148" s="170"/>
      <c r="AO148" s="170"/>
      <c r="AP148" s="172"/>
      <c r="AQ148" s="172"/>
      <c r="AR148" s="11"/>
      <c r="AS148" s="11"/>
      <c r="AT148" s="11"/>
      <c r="AU148" s="11"/>
    </row>
    <row r="149" spans="9:51" ht="18" customHeight="1">
      <c r="I149" s="749"/>
      <c r="J149" s="11"/>
      <c r="K149" s="1553"/>
      <c r="L149" s="11"/>
      <c r="M149" s="5"/>
      <c r="N149" s="11"/>
      <c r="O149" s="979"/>
      <c r="P149" s="173"/>
      <c r="Q149" s="167"/>
      <c r="R149" s="224"/>
      <c r="S149" s="199"/>
      <c r="T149" s="172"/>
      <c r="U149" s="167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89"/>
      <c r="AH149" s="172"/>
      <c r="AI149" s="172"/>
      <c r="AJ149" s="167"/>
      <c r="AK149" s="167"/>
      <c r="AL149" s="167"/>
      <c r="AM149" s="167"/>
      <c r="AN149" s="167"/>
      <c r="AO149" s="167"/>
      <c r="AP149" s="172"/>
      <c r="AQ149" s="172"/>
      <c r="AR149" s="11"/>
      <c r="AS149" s="11"/>
      <c r="AT149" s="11"/>
      <c r="AU149" s="11"/>
    </row>
    <row r="150" spans="9:51" ht="16.5" customHeight="1">
      <c r="I150" s="152"/>
      <c r="J150" s="11"/>
      <c r="K150" s="1553"/>
      <c r="L150" s="11"/>
      <c r="M150" s="5"/>
      <c r="N150" s="11"/>
      <c r="O150" s="172"/>
      <c r="P150" s="361"/>
      <c r="Q150" s="199"/>
      <c r="R150" s="172"/>
      <c r="S150" s="199"/>
      <c r="T150" s="363"/>
      <c r="U150" s="167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89"/>
      <c r="AH150" s="172"/>
      <c r="AI150" s="172"/>
      <c r="AJ150" s="167"/>
      <c r="AK150" s="167"/>
      <c r="AL150" s="167"/>
      <c r="AM150" s="167"/>
      <c r="AN150" s="170"/>
      <c r="AO150" s="171"/>
      <c r="AP150" s="172"/>
      <c r="AQ150" s="172"/>
      <c r="AR150" s="11"/>
      <c r="AS150" s="11"/>
      <c r="AT150" s="11"/>
      <c r="AU150" s="11"/>
    </row>
    <row r="151" spans="9:51" ht="15" customHeight="1">
      <c r="I151" s="15"/>
      <c r="J151" s="11"/>
      <c r="K151" s="1553"/>
      <c r="L151" s="11"/>
      <c r="M151" s="11"/>
      <c r="N151" s="11"/>
      <c r="O151" s="343"/>
      <c r="P151" s="361"/>
      <c r="Q151" s="199"/>
      <c r="R151" s="172"/>
      <c r="S151" s="199"/>
      <c r="T151" s="224"/>
      <c r="U151" s="167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89"/>
      <c r="AH151" s="172"/>
      <c r="AI151" s="172"/>
      <c r="AJ151" s="173"/>
      <c r="AK151" s="173"/>
      <c r="AL151" s="167"/>
      <c r="AM151" s="167"/>
      <c r="AN151" s="167"/>
      <c r="AO151" s="166"/>
      <c r="AP151" s="172"/>
      <c r="AQ151" s="172"/>
      <c r="AR151" s="11"/>
      <c r="AS151" s="11"/>
      <c r="AT151" s="11"/>
      <c r="AU151" s="11"/>
    </row>
    <row r="152" spans="9:51" ht="17.25" customHeight="1">
      <c r="I152" s="57"/>
      <c r="J152" s="11"/>
      <c r="K152" s="1553"/>
      <c r="L152" s="11"/>
      <c r="M152" s="11"/>
      <c r="N152" s="11"/>
      <c r="O152" s="170"/>
      <c r="P152" s="361"/>
      <c r="Q152" s="353"/>
      <c r="R152" s="172"/>
      <c r="S152" s="199"/>
      <c r="T152" s="172"/>
      <c r="U152" s="167"/>
      <c r="V152" s="172"/>
      <c r="W152" s="172"/>
      <c r="X152" s="340"/>
      <c r="Y152" s="581"/>
      <c r="Z152" s="340"/>
      <c r="AA152" s="581"/>
      <c r="AB152" s="172"/>
      <c r="AC152" s="170"/>
      <c r="AD152" s="335"/>
      <c r="AE152" s="172"/>
      <c r="AF152" s="172"/>
      <c r="AG152" s="189"/>
      <c r="AH152" s="172"/>
      <c r="AI152" s="172"/>
      <c r="AJ152" s="173"/>
      <c r="AK152" s="375"/>
      <c r="AL152" s="172"/>
      <c r="AM152" s="172"/>
      <c r="AN152" s="167"/>
      <c r="AO152" s="166"/>
      <c r="AP152" s="172"/>
      <c r="AQ152" s="172"/>
      <c r="AR152" s="11"/>
      <c r="AS152" s="11"/>
      <c r="AT152" s="11"/>
      <c r="AU152" s="11"/>
    </row>
    <row r="153" spans="9:51" ht="18.75" customHeight="1">
      <c r="I153" s="101"/>
      <c r="J153" s="11"/>
      <c r="K153" s="1553"/>
      <c r="L153" s="11"/>
      <c r="M153" s="11"/>
      <c r="N153" s="172"/>
      <c r="O153" s="170"/>
      <c r="P153" s="173"/>
      <c r="Q153" s="167"/>
      <c r="R153" s="172"/>
      <c r="S153" s="199"/>
      <c r="T153" s="172"/>
      <c r="U153" s="167"/>
      <c r="V153" s="172"/>
      <c r="W153" s="177"/>
      <c r="X153" s="171"/>
      <c r="Y153" s="209"/>
      <c r="Z153" s="958"/>
      <c r="AA153" s="954"/>
      <c r="AB153" s="172"/>
      <c r="AC153" s="172"/>
      <c r="AD153" s="172"/>
      <c r="AE153" s="172"/>
      <c r="AF153" s="172"/>
      <c r="AG153" s="189"/>
      <c r="AH153" s="172"/>
      <c r="AI153" s="172"/>
      <c r="AJ153" s="172"/>
      <c r="AK153" s="172"/>
      <c r="AL153" s="172"/>
      <c r="AM153" s="172"/>
      <c r="AN153" s="167"/>
      <c r="AO153" s="166"/>
      <c r="AP153" s="172"/>
      <c r="AQ153" s="172"/>
      <c r="AR153" s="11"/>
      <c r="AS153" s="11"/>
      <c r="AT153" s="11"/>
      <c r="AU153" s="11"/>
    </row>
    <row r="154" spans="9:51" ht="16.5" customHeight="1">
      <c r="I154" s="55"/>
      <c r="J154" s="11"/>
      <c r="K154" s="11"/>
      <c r="L154" s="11"/>
      <c r="M154" s="11"/>
      <c r="N154" s="172"/>
      <c r="O154" s="173"/>
      <c r="P154" s="167"/>
      <c r="Q154" s="350"/>
      <c r="R154" s="172"/>
      <c r="S154" s="199"/>
      <c r="T154" s="172"/>
      <c r="U154" s="167"/>
      <c r="V154" s="363"/>
      <c r="W154" s="167"/>
      <c r="X154" s="166"/>
      <c r="Y154" s="228"/>
      <c r="Z154" s="298"/>
      <c r="AA154" s="954"/>
      <c r="AB154" s="172"/>
      <c r="AC154" s="172"/>
      <c r="AD154" s="172"/>
      <c r="AE154" s="172"/>
      <c r="AF154" s="172"/>
      <c r="AG154" s="189"/>
      <c r="AH154" s="172"/>
      <c r="AI154" s="172"/>
      <c r="AJ154" s="172"/>
      <c r="AK154" s="177"/>
      <c r="AL154" s="172"/>
      <c r="AM154" s="172"/>
      <c r="AN154" s="172"/>
      <c r="AO154" s="172"/>
      <c r="AP154" s="172"/>
      <c r="AQ154" s="172"/>
      <c r="AR154" s="11"/>
      <c r="AS154" s="11"/>
      <c r="AT154" s="11"/>
      <c r="AU154" s="11"/>
    </row>
    <row r="155" spans="9:51" ht="18" customHeight="1">
      <c r="I155" s="68"/>
      <c r="J155" s="11"/>
      <c r="K155" s="11"/>
      <c r="L155" s="11"/>
      <c r="M155" s="11"/>
      <c r="N155" s="172"/>
      <c r="O155" s="173"/>
      <c r="P155" s="364"/>
      <c r="Q155" s="199"/>
      <c r="R155" s="172"/>
      <c r="S155" s="199"/>
      <c r="T155" s="172"/>
      <c r="U155" s="202"/>
      <c r="V155" s="172"/>
      <c r="W155" s="167"/>
      <c r="X155" s="166"/>
      <c r="Y155" s="228"/>
      <c r="Z155" s="298"/>
      <c r="AA155" s="954"/>
      <c r="AB155" s="172"/>
      <c r="AC155" s="172"/>
      <c r="AD155" s="172"/>
      <c r="AE155" s="172"/>
      <c r="AF155" s="172"/>
      <c r="AG155" s="189"/>
      <c r="AH155" s="172"/>
      <c r="AI155" s="172"/>
      <c r="AJ155" s="166"/>
      <c r="AK155" s="172"/>
      <c r="AL155" s="172"/>
      <c r="AM155" s="172"/>
      <c r="AN155" s="172"/>
      <c r="AO155" s="172"/>
      <c r="AP155" s="172"/>
      <c r="AQ155" s="172"/>
      <c r="AR155" s="11"/>
      <c r="AS155" s="11"/>
      <c r="AT155" s="11"/>
      <c r="AU155" s="11"/>
    </row>
    <row r="156" spans="9:51" ht="16.5" customHeight="1">
      <c r="I156" s="101"/>
      <c r="J156" s="11"/>
      <c r="K156" s="11"/>
      <c r="L156" s="11"/>
      <c r="M156" s="11"/>
      <c r="N156" s="172"/>
      <c r="O156" s="170"/>
      <c r="P156" s="167"/>
      <c r="Q156" s="199"/>
      <c r="R156" s="172"/>
      <c r="S156" s="199"/>
      <c r="T156" s="172"/>
      <c r="U156" s="172"/>
      <c r="V156" s="172"/>
      <c r="W156" s="167"/>
      <c r="X156" s="166"/>
      <c r="Y156" s="228"/>
      <c r="Z156" s="298"/>
      <c r="AA156" s="954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1"/>
      <c r="AS156" s="11"/>
      <c r="AT156" s="11"/>
      <c r="AU156" s="11"/>
    </row>
    <row r="157" spans="9:51" ht="14.25" customHeight="1">
      <c r="I157" s="385"/>
      <c r="J157" s="11"/>
      <c r="K157" s="1774"/>
      <c r="L157" s="50"/>
      <c r="M157" s="11"/>
      <c r="N157" s="172"/>
      <c r="O157" s="173"/>
      <c r="P157" s="167"/>
      <c r="Q157" s="199"/>
      <c r="R157" s="172"/>
      <c r="S157" s="199"/>
      <c r="T157" s="172"/>
      <c r="U157" s="172"/>
      <c r="V157" s="172"/>
      <c r="W157" s="167"/>
      <c r="X157" s="166"/>
      <c r="Y157" s="228"/>
      <c r="Z157" s="298"/>
      <c r="AA157" s="954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1"/>
      <c r="AS157" s="11"/>
      <c r="AT157" s="11"/>
      <c r="AU157" s="11"/>
    </row>
    <row r="158" spans="9:51" ht="17.25" customHeight="1">
      <c r="I158" s="749"/>
      <c r="J158" s="11"/>
      <c r="K158" s="1553"/>
      <c r="L158" s="11"/>
      <c r="M158" s="11"/>
      <c r="N158" s="172"/>
      <c r="O158" s="173"/>
      <c r="P158" s="170"/>
      <c r="Q158" s="199"/>
      <c r="R158" s="172"/>
      <c r="S158" s="199"/>
      <c r="T158" s="172"/>
      <c r="U158" s="172"/>
      <c r="V158" s="172"/>
      <c r="W158" s="167"/>
      <c r="X158" s="189"/>
      <c r="Y158" s="952"/>
      <c r="Z158" s="298"/>
      <c r="AA158" s="954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1"/>
      <c r="AS158" s="11"/>
      <c r="AT158" s="11"/>
      <c r="AU158" s="11"/>
    </row>
    <row r="159" spans="9:51" ht="15" customHeight="1">
      <c r="I159" s="153"/>
      <c r="J159" s="11"/>
      <c r="K159" s="1553"/>
      <c r="L159" s="11"/>
      <c r="M159" s="11"/>
      <c r="N159" s="172"/>
      <c r="O159" s="173"/>
      <c r="P159" s="167"/>
      <c r="Q159" s="172"/>
      <c r="R159" s="172"/>
      <c r="S159" s="199"/>
      <c r="T159" s="966"/>
      <c r="U159" s="167"/>
      <c r="V159" s="172"/>
      <c r="W159" s="173"/>
      <c r="X159" s="189"/>
      <c r="Y159" s="952"/>
      <c r="Z159" s="298"/>
      <c r="AA159" s="954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1"/>
      <c r="AS159" s="11"/>
      <c r="AT159" s="11"/>
      <c r="AU159" s="11"/>
    </row>
    <row r="160" spans="9:51" ht="12.75" customHeight="1">
      <c r="I160" s="15"/>
      <c r="J160" s="11"/>
      <c r="K160" s="1553"/>
      <c r="L160" s="11"/>
      <c r="M160" s="11"/>
      <c r="N160" s="172"/>
      <c r="O160" s="173"/>
      <c r="P160" s="363"/>
      <c r="Q160" s="172"/>
      <c r="R160" s="172"/>
      <c r="S160" s="173"/>
      <c r="T160" s="172"/>
      <c r="U160" s="172"/>
      <c r="V160" s="172"/>
      <c r="W160" s="167"/>
      <c r="X160" s="189"/>
      <c r="Y160" s="952"/>
      <c r="Z160" s="298"/>
      <c r="AA160" s="954"/>
      <c r="AB160" s="172"/>
      <c r="AC160" s="172"/>
      <c r="AD160" s="172"/>
      <c r="AE160" s="172"/>
      <c r="AF160" s="172"/>
      <c r="AG160" s="167"/>
      <c r="AH160" s="166"/>
      <c r="AI160" s="167"/>
      <c r="AJ160" s="172"/>
      <c r="AK160" s="172"/>
      <c r="AL160" s="172"/>
      <c r="AM160" s="172"/>
      <c r="AN160" s="172"/>
      <c r="AO160" s="172"/>
      <c r="AP160" s="172"/>
      <c r="AQ160" s="172"/>
      <c r="AR160" s="11"/>
      <c r="AS160" s="11"/>
      <c r="AT160" s="11"/>
      <c r="AU160" s="11"/>
    </row>
    <row r="161" spans="5:47" ht="12.75" customHeight="1">
      <c r="I161" s="11"/>
      <c r="J161" s="11"/>
      <c r="K161" s="50"/>
      <c r="L161" s="11"/>
      <c r="M161" s="11"/>
      <c r="N161" s="172"/>
      <c r="O161" s="173"/>
      <c r="P161" s="172"/>
      <c r="Q161" s="172"/>
      <c r="R161" s="172"/>
      <c r="S161" s="185"/>
      <c r="T161" s="303"/>
      <c r="U161" s="172"/>
      <c r="V161" s="172"/>
      <c r="W161" s="167"/>
      <c r="X161" s="313"/>
      <c r="Y161" s="957"/>
      <c r="Z161" s="958"/>
      <c r="AA161" s="954"/>
      <c r="AB161" s="172"/>
      <c r="AC161" s="172"/>
      <c r="AD161" s="172"/>
      <c r="AE161" s="172"/>
      <c r="AF161" s="172"/>
      <c r="AG161" s="167"/>
      <c r="AH161" s="166"/>
      <c r="AI161" s="170"/>
      <c r="AJ161" s="172"/>
      <c r="AK161" s="172"/>
      <c r="AL161" s="172"/>
      <c r="AM161" s="172"/>
      <c r="AN161" s="172"/>
      <c r="AO161" s="172"/>
      <c r="AP161" s="172"/>
      <c r="AQ161" s="172"/>
      <c r="AR161" s="11"/>
      <c r="AS161" s="11"/>
      <c r="AT161" s="11"/>
      <c r="AU161" s="11"/>
    </row>
    <row r="162" spans="5:47" ht="15" customHeight="1">
      <c r="I162" s="11"/>
      <c r="J162" s="11"/>
      <c r="K162" s="50"/>
      <c r="L162" s="11"/>
      <c r="M162" s="11"/>
      <c r="N162" s="172"/>
      <c r="O162" s="173"/>
      <c r="P162" s="172"/>
      <c r="Q162" s="172"/>
      <c r="R162" s="172"/>
      <c r="S162" s="167"/>
      <c r="T162" s="167"/>
      <c r="U162" s="172"/>
      <c r="V162" s="172"/>
      <c r="W162" s="167"/>
      <c r="X162" s="313"/>
      <c r="Y162" s="957"/>
      <c r="Z162" s="298"/>
      <c r="AA162" s="954"/>
      <c r="AB162" s="172"/>
      <c r="AC162" s="172"/>
      <c r="AD162" s="172"/>
      <c r="AE162" s="172"/>
      <c r="AF162" s="172"/>
      <c r="AG162" s="167"/>
      <c r="AH162" s="166"/>
      <c r="AI162" s="172"/>
      <c r="AJ162" s="172"/>
      <c r="AK162" s="338"/>
      <c r="AL162" s="338"/>
      <c r="AM162" s="172"/>
      <c r="AN162" s="172"/>
      <c r="AO162" s="172"/>
      <c r="AP162" s="172"/>
      <c r="AQ162" s="172"/>
      <c r="AR162" s="11"/>
      <c r="AS162" s="11"/>
      <c r="AT162" s="11"/>
      <c r="AU162" s="11"/>
    </row>
    <row r="163" spans="5:47" ht="14.25" customHeight="1">
      <c r="I163" s="11"/>
      <c r="J163" s="101"/>
      <c r="K163" s="349"/>
      <c r="L163" s="11"/>
      <c r="M163" s="11"/>
      <c r="N163" s="172"/>
      <c r="O163" s="173"/>
      <c r="P163" s="172"/>
      <c r="Q163" s="172"/>
      <c r="R163" s="172"/>
      <c r="S163" s="167"/>
      <c r="T163" s="366"/>
      <c r="U163" s="172"/>
      <c r="V163" s="172"/>
      <c r="W163" s="173"/>
      <c r="X163" s="313"/>
      <c r="Y163" s="957"/>
      <c r="Z163" s="298"/>
      <c r="AA163" s="954"/>
      <c r="AB163" s="172"/>
      <c r="AC163" s="172"/>
      <c r="AD163" s="172"/>
      <c r="AE163" s="172"/>
      <c r="AF163" s="172"/>
      <c r="AG163" s="172"/>
      <c r="AH163" s="166"/>
      <c r="AI163" s="172"/>
      <c r="AJ163" s="172"/>
      <c r="AK163" s="338"/>
      <c r="AL163" s="338"/>
      <c r="AM163" s="172"/>
      <c r="AN163" s="172"/>
      <c r="AO163" s="172"/>
      <c r="AP163" s="172"/>
      <c r="AQ163" s="172"/>
      <c r="AR163" s="11"/>
      <c r="AS163" s="11"/>
      <c r="AT163" s="11"/>
      <c r="AU163" s="11"/>
    </row>
    <row r="164" spans="5:47" ht="13.5" customHeight="1">
      <c r="I164" s="11"/>
      <c r="J164" s="11"/>
      <c r="K164" s="1553"/>
      <c r="L164" s="11"/>
      <c r="M164" s="11"/>
      <c r="N164" s="172"/>
      <c r="O164" s="173"/>
      <c r="P164" s="172"/>
      <c r="Q164" s="172"/>
      <c r="R164" s="172"/>
      <c r="S164" s="172"/>
      <c r="T164" s="172"/>
      <c r="U164" s="172"/>
      <c r="V164" s="172"/>
      <c r="W164" s="167"/>
      <c r="X164" s="313"/>
      <c r="Y164" s="957"/>
      <c r="Z164" s="298"/>
      <c r="AA164" s="954"/>
      <c r="AB164" s="172"/>
      <c r="AC164" s="172"/>
      <c r="AD164" s="172"/>
      <c r="AE164" s="172"/>
      <c r="AF164" s="172"/>
      <c r="AG164" s="172"/>
      <c r="AH164" s="167"/>
      <c r="AI164" s="167"/>
      <c r="AJ164" s="172"/>
      <c r="AK164" s="338"/>
      <c r="AL164" s="338"/>
      <c r="AM164" s="172"/>
      <c r="AN164" s="172"/>
      <c r="AO164" s="172"/>
      <c r="AP164" s="172"/>
      <c r="AQ164" s="172"/>
      <c r="AR164" s="11"/>
      <c r="AS164" s="11"/>
      <c r="AT164" s="11"/>
      <c r="AU164" s="11"/>
    </row>
    <row r="165" spans="5:47" ht="13.5" customHeight="1">
      <c r="I165" s="11"/>
      <c r="J165" s="1790"/>
      <c r="K165" s="231"/>
      <c r="L165" s="1791"/>
      <c r="M165" s="11"/>
      <c r="N165" s="172"/>
      <c r="O165" s="173"/>
      <c r="P165" s="172"/>
      <c r="Q165" s="172"/>
      <c r="R165" s="172"/>
      <c r="S165" s="172"/>
      <c r="T165" s="172"/>
      <c r="U165" s="172"/>
      <c r="V165" s="172"/>
      <c r="W165" s="173"/>
      <c r="X165" s="313"/>
      <c r="Y165" s="957"/>
      <c r="Z165" s="298"/>
      <c r="AA165" s="954"/>
      <c r="AB165" s="172"/>
      <c r="AC165" s="172"/>
      <c r="AD165" s="172"/>
      <c r="AE165" s="172"/>
      <c r="AF165" s="172"/>
      <c r="AG165" s="172"/>
      <c r="AH165" s="167"/>
      <c r="AI165" s="167"/>
      <c r="AJ165" s="172"/>
      <c r="AK165" s="167"/>
      <c r="AL165" s="167"/>
      <c r="AM165" s="172"/>
      <c r="AN165" s="172"/>
      <c r="AO165" s="172"/>
      <c r="AP165" s="172"/>
      <c r="AQ165" s="172"/>
      <c r="AR165" s="11"/>
      <c r="AS165" s="11"/>
      <c r="AT165" s="11"/>
      <c r="AU165" s="11"/>
    </row>
    <row r="166" spans="5:47" ht="12.75" customHeight="1">
      <c r="I166" s="11"/>
      <c r="J166" s="41"/>
      <c r="K166" s="202"/>
      <c r="L166" s="15"/>
      <c r="M166" s="11"/>
      <c r="N166" s="172"/>
      <c r="O166" s="364"/>
      <c r="P166" s="172"/>
      <c r="Q166" s="172"/>
      <c r="R166" s="172"/>
      <c r="S166" s="172"/>
      <c r="T166" s="172"/>
      <c r="U166" s="172"/>
      <c r="V166" s="172"/>
      <c r="W166" s="167"/>
      <c r="X166" s="313"/>
      <c r="Y166" s="957"/>
      <c r="Z166" s="298"/>
      <c r="AA166" s="954"/>
      <c r="AB166" s="172"/>
      <c r="AC166" s="172"/>
      <c r="AD166" s="172"/>
      <c r="AE166" s="172"/>
      <c r="AF166" s="172"/>
      <c r="AG166" s="172"/>
      <c r="AH166" s="307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1"/>
      <c r="AS166" s="11"/>
      <c r="AT166" s="11"/>
      <c r="AU166" s="11"/>
    </row>
    <row r="167" spans="5:47" ht="14.25" customHeight="1">
      <c r="I167" s="11"/>
      <c r="J167" s="41"/>
      <c r="K167" s="307"/>
      <c r="L167" s="15"/>
      <c r="M167" s="5"/>
      <c r="N167" s="172"/>
      <c r="O167" s="199"/>
      <c r="P167" s="172"/>
      <c r="Q167" s="172"/>
      <c r="R167" s="172"/>
      <c r="S167" s="172"/>
      <c r="T167" s="172"/>
      <c r="U167" s="172"/>
      <c r="V167" s="172"/>
      <c r="W167" s="170"/>
      <c r="X167" s="313"/>
      <c r="Y167" s="957"/>
      <c r="Z167" s="298"/>
      <c r="AA167" s="954"/>
      <c r="AB167" s="172"/>
      <c r="AC167" s="172"/>
      <c r="AD167" s="172"/>
      <c r="AE167" s="172"/>
      <c r="AF167" s="172"/>
      <c r="AG167" s="172"/>
      <c r="AH167" s="167"/>
      <c r="AI167" s="166"/>
      <c r="AJ167" s="172"/>
      <c r="AK167" s="172"/>
      <c r="AL167" s="172"/>
      <c r="AM167" s="172"/>
      <c r="AN167" s="172"/>
      <c r="AO167" s="172"/>
      <c r="AP167" s="172"/>
      <c r="AQ167" s="172"/>
      <c r="AR167" s="11"/>
      <c r="AS167" s="11"/>
      <c r="AT167" s="11"/>
      <c r="AU167" s="11"/>
    </row>
    <row r="168" spans="5:47" ht="14.25" customHeight="1">
      <c r="E168" s="11"/>
      <c r="I168" s="11"/>
      <c r="J168" s="11"/>
      <c r="K168" s="11"/>
      <c r="L168" s="11"/>
      <c r="M168" s="5"/>
      <c r="N168" s="172"/>
      <c r="O168" s="199"/>
      <c r="P168" s="343"/>
      <c r="Q168" s="172"/>
      <c r="R168" s="358"/>
      <c r="S168" s="359"/>
      <c r="T168" s="172"/>
      <c r="U168" s="159"/>
      <c r="V168" s="172"/>
      <c r="W168" s="170"/>
      <c r="X168" s="313"/>
      <c r="Y168" s="957"/>
      <c r="Z168" s="298"/>
      <c r="AA168" s="954"/>
      <c r="AB168" s="172"/>
      <c r="AC168" s="172"/>
      <c r="AD168" s="172"/>
      <c r="AE168" s="172"/>
      <c r="AF168" s="172"/>
      <c r="AG168" s="172"/>
      <c r="AH168" s="167"/>
      <c r="AI168" s="166"/>
      <c r="AJ168" s="172"/>
      <c r="AK168" s="172"/>
      <c r="AL168" s="172"/>
      <c r="AM168" s="172"/>
      <c r="AN168" s="172"/>
      <c r="AO168" s="172"/>
      <c r="AP168" s="172"/>
      <c r="AQ168" s="172"/>
      <c r="AR168" s="11"/>
      <c r="AS168" s="11"/>
      <c r="AT168" s="11"/>
      <c r="AU168" s="11"/>
    </row>
    <row r="169" spans="5:47" ht="15" customHeight="1">
      <c r="E169" s="11"/>
      <c r="I169" s="11"/>
      <c r="J169" s="11"/>
      <c r="K169" s="11"/>
      <c r="L169" s="11"/>
      <c r="M169" s="5"/>
      <c r="N169" s="180"/>
      <c r="O169" s="172"/>
      <c r="P169" s="172"/>
      <c r="Q169" s="199"/>
      <c r="R169" s="172"/>
      <c r="S169" s="199"/>
      <c r="T169" s="172"/>
      <c r="U169" s="170"/>
      <c r="V169" s="172"/>
      <c r="W169" s="170"/>
      <c r="X169" s="313"/>
      <c r="Y169" s="957"/>
      <c r="Z169" s="298"/>
      <c r="AA169" s="954"/>
      <c r="AB169" s="172"/>
      <c r="AC169" s="172"/>
      <c r="AD169" s="172"/>
      <c r="AE169" s="173"/>
      <c r="AF169" s="174"/>
      <c r="AG169" s="166"/>
      <c r="AH169" s="167"/>
      <c r="AI169" s="166"/>
      <c r="AJ169" s="172"/>
      <c r="AK169" s="172"/>
      <c r="AL169" s="172"/>
      <c r="AM169" s="172"/>
      <c r="AN169" s="172"/>
      <c r="AO169" s="172"/>
      <c r="AP169" s="172"/>
      <c r="AQ169" s="172"/>
      <c r="AR169" s="11"/>
      <c r="AS169" s="11"/>
      <c r="AT169" s="11"/>
      <c r="AU169" s="11"/>
    </row>
    <row r="170" spans="5:47" ht="15" customHeight="1">
      <c r="E170" s="11"/>
      <c r="I170" s="3"/>
      <c r="J170" s="11"/>
      <c r="K170" s="11"/>
      <c r="L170" s="11"/>
      <c r="M170" s="5"/>
      <c r="N170" s="172"/>
      <c r="O170" s="172"/>
      <c r="P170" s="172"/>
      <c r="Q170" s="199"/>
      <c r="R170" s="955"/>
      <c r="S170" s="199"/>
      <c r="T170" s="172"/>
      <c r="U170" s="170"/>
      <c r="V170" s="172"/>
      <c r="W170" s="170"/>
      <c r="X170" s="313"/>
      <c r="Y170" s="957"/>
      <c r="Z170" s="298"/>
      <c r="AA170" s="954"/>
      <c r="AB170" s="172"/>
      <c r="AC170" s="172"/>
      <c r="AD170" s="172"/>
      <c r="AE170" s="167"/>
      <c r="AF170" s="166"/>
      <c r="AG170" s="166"/>
      <c r="AH170" s="167"/>
      <c r="AI170" s="166"/>
      <c r="AJ170" s="172"/>
      <c r="AK170" s="172"/>
      <c r="AL170" s="172"/>
      <c r="AM170" s="172"/>
      <c r="AN170" s="172"/>
      <c r="AO170" s="172"/>
      <c r="AP170" s="172"/>
      <c r="AQ170" s="172"/>
      <c r="AR170" s="11"/>
      <c r="AS170" s="11"/>
      <c r="AT170" s="11"/>
      <c r="AU170" s="11"/>
    </row>
    <row r="171" spans="5:47" ht="15" customHeight="1">
      <c r="E171" s="11"/>
      <c r="I171" s="11"/>
      <c r="J171" s="11"/>
      <c r="K171" s="11"/>
      <c r="L171" s="11"/>
      <c r="M171" s="11"/>
      <c r="N171" s="172"/>
      <c r="O171" s="172"/>
      <c r="P171" s="173"/>
      <c r="Q171" s="199"/>
      <c r="R171" s="172"/>
      <c r="S171" s="199"/>
      <c r="T171" s="172"/>
      <c r="U171" s="170"/>
      <c r="V171" s="172"/>
      <c r="W171" s="170"/>
      <c r="X171" s="313"/>
      <c r="Y171" s="957"/>
      <c r="Z171" s="298"/>
      <c r="AA171" s="954"/>
      <c r="AB171" s="172"/>
      <c r="AC171" s="172"/>
      <c r="AD171" s="172"/>
      <c r="AE171" s="167"/>
      <c r="AF171" s="166"/>
      <c r="AG171" s="166"/>
      <c r="AH171" s="173"/>
      <c r="AI171" s="174"/>
      <c r="AJ171" s="172"/>
      <c r="AK171" s="172"/>
      <c r="AL171" s="172"/>
      <c r="AM171" s="172"/>
      <c r="AN171" s="172"/>
      <c r="AO171" s="172"/>
      <c r="AP171" s="172"/>
      <c r="AQ171" s="172"/>
      <c r="AR171" s="11"/>
      <c r="AS171" s="11"/>
      <c r="AT171" s="11"/>
      <c r="AU171" s="11"/>
    </row>
    <row r="172" spans="5:47" ht="18" customHeight="1">
      <c r="E172" s="11"/>
      <c r="I172" s="990"/>
      <c r="J172" s="11"/>
      <c r="K172" s="11"/>
      <c r="L172" s="11"/>
      <c r="M172" s="5"/>
      <c r="N172" s="172"/>
      <c r="O172" s="167"/>
      <c r="P172" s="367"/>
      <c r="Q172" s="199"/>
      <c r="R172" s="172"/>
      <c r="S172" s="199"/>
      <c r="T172" s="172"/>
      <c r="U172" s="167"/>
      <c r="V172" s="172"/>
      <c r="W172" s="177"/>
      <c r="X172" s="180"/>
      <c r="Y172" s="189"/>
      <c r="Z172" s="172"/>
      <c r="AA172" s="172"/>
      <c r="AB172" s="172"/>
      <c r="AC172" s="172"/>
      <c r="AD172" s="172"/>
      <c r="AE172" s="172"/>
      <c r="AF172" s="172"/>
      <c r="AG172" s="171"/>
      <c r="AH172" s="173"/>
      <c r="AI172" s="174"/>
      <c r="AJ172" s="172"/>
      <c r="AK172" s="172"/>
      <c r="AL172" s="172"/>
      <c r="AM172" s="172"/>
      <c r="AN172" s="172"/>
      <c r="AO172" s="172"/>
      <c r="AP172" s="172"/>
      <c r="AQ172" s="172"/>
    </row>
    <row r="173" spans="5:47" ht="14.25" customHeight="1">
      <c r="E173" s="11"/>
      <c r="I173" s="11"/>
      <c r="J173" s="11"/>
      <c r="K173" s="11"/>
      <c r="L173" s="11"/>
      <c r="M173" s="5"/>
      <c r="N173" s="172"/>
      <c r="O173" s="172"/>
      <c r="P173" s="173"/>
      <c r="Q173" s="199"/>
      <c r="R173" s="172"/>
      <c r="S173" s="199"/>
      <c r="T173" s="172"/>
      <c r="U173" s="167"/>
      <c r="V173" s="172"/>
      <c r="W173" s="177"/>
      <c r="X173" s="180"/>
      <c r="Y173" s="189"/>
      <c r="Z173" s="172"/>
      <c r="AA173" s="172"/>
      <c r="AB173" s="172"/>
      <c r="AC173" s="172"/>
      <c r="AD173" s="172"/>
      <c r="AE173" s="167"/>
      <c r="AF173" s="313"/>
      <c r="AG173" s="172"/>
      <c r="AH173" s="172"/>
      <c r="AI173" s="167"/>
      <c r="AJ173" s="172"/>
      <c r="AK173" s="172"/>
      <c r="AL173" s="172"/>
      <c r="AM173" s="172"/>
      <c r="AN173" s="172"/>
      <c r="AO173" s="172"/>
      <c r="AP173" s="172"/>
      <c r="AQ173" s="172"/>
    </row>
    <row r="174" spans="5:47" ht="15" customHeight="1">
      <c r="E174" s="11"/>
      <c r="I174" s="11"/>
      <c r="J174" s="11"/>
      <c r="K174" s="11"/>
      <c r="L174" s="11"/>
      <c r="M174" s="5"/>
      <c r="N174" s="172"/>
      <c r="O174" s="172"/>
      <c r="P174" s="173"/>
      <c r="Q174" s="167"/>
      <c r="R174" s="363"/>
      <c r="S174" s="199"/>
      <c r="T174" s="172"/>
      <c r="U174" s="167"/>
      <c r="V174" s="172"/>
      <c r="W174" s="167"/>
      <c r="X174" s="313"/>
      <c r="Y174" s="189"/>
      <c r="Z174" s="172"/>
      <c r="AA174" s="172"/>
      <c r="AB174" s="172"/>
      <c r="AC174" s="172"/>
      <c r="AD174" s="172"/>
      <c r="AE174" s="167"/>
      <c r="AF174" s="313"/>
      <c r="AG174" s="172"/>
      <c r="AH174" s="172"/>
      <c r="AI174" s="202"/>
      <c r="AJ174" s="172"/>
      <c r="AK174" s="172"/>
      <c r="AL174" s="172"/>
      <c r="AM174" s="172"/>
      <c r="AN174" s="172"/>
      <c r="AO174" s="172"/>
      <c r="AP174" s="172"/>
      <c r="AQ174" s="172"/>
    </row>
    <row r="175" spans="5:47" ht="15.75">
      <c r="E175" s="11"/>
      <c r="I175" s="11"/>
      <c r="J175" s="11"/>
      <c r="K175" s="11"/>
      <c r="L175" s="11"/>
      <c r="M175" s="5"/>
      <c r="N175" s="172"/>
      <c r="O175" s="172"/>
      <c r="P175" s="362"/>
      <c r="Q175" s="199"/>
      <c r="R175" s="172"/>
      <c r="S175" s="199"/>
      <c r="T175" s="363"/>
      <c r="U175" s="167"/>
      <c r="V175" s="172"/>
      <c r="W175" s="167"/>
      <c r="X175" s="170"/>
      <c r="Y175" s="171"/>
      <c r="Z175" s="209"/>
      <c r="AA175" s="172"/>
      <c r="AB175" s="172"/>
      <c r="AC175" s="172"/>
      <c r="AD175" s="172"/>
      <c r="AE175" s="172"/>
      <c r="AF175" s="313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</row>
    <row r="176" spans="5:47" ht="15.75">
      <c r="E176" s="580"/>
      <c r="I176" s="172"/>
      <c r="J176" s="11"/>
      <c r="K176" s="11"/>
      <c r="L176" s="11"/>
      <c r="M176" s="5"/>
      <c r="N176" s="172"/>
      <c r="O176" s="669"/>
      <c r="P176" s="361"/>
      <c r="Q176" s="199"/>
      <c r="R176" s="172"/>
      <c r="S176" s="199"/>
      <c r="T176" s="224"/>
      <c r="U176" s="167"/>
      <c r="V176" s="172"/>
      <c r="W176" s="167"/>
      <c r="X176" s="167"/>
      <c r="Y176" s="171"/>
      <c r="Z176" s="209"/>
      <c r="AA176" s="172"/>
      <c r="AB176" s="172"/>
      <c r="AC176" s="172"/>
      <c r="AD176" s="172"/>
      <c r="AE176" s="172"/>
      <c r="AF176" s="313"/>
      <c r="AG176" s="172"/>
      <c r="AH176" s="167"/>
      <c r="AI176" s="172"/>
      <c r="AJ176" s="172"/>
      <c r="AK176" s="172"/>
      <c r="AL176" s="172"/>
      <c r="AM176" s="172"/>
      <c r="AN176" s="172"/>
      <c r="AO176" s="172"/>
      <c r="AP176" s="172"/>
      <c r="AQ176" s="172"/>
    </row>
    <row r="177" spans="2:43" ht="15.75">
      <c r="E177" s="683"/>
      <c r="I177" s="340"/>
      <c r="J177" s="11"/>
      <c r="K177" s="11"/>
      <c r="L177" s="11"/>
      <c r="M177" s="5"/>
      <c r="N177" s="180"/>
      <c r="O177" s="669"/>
      <c r="P177" s="361"/>
      <c r="Q177" s="353"/>
      <c r="R177" s="172"/>
      <c r="S177" s="167"/>
      <c r="T177" s="172"/>
      <c r="U177" s="167"/>
      <c r="V177" s="172"/>
      <c r="W177" s="167"/>
      <c r="X177" s="173"/>
      <c r="Y177" s="174"/>
      <c r="Z177" s="233"/>
      <c r="AA177" s="172"/>
      <c r="AB177" s="172"/>
      <c r="AC177" s="172"/>
      <c r="AD177" s="172"/>
      <c r="AE177" s="172"/>
      <c r="AF177" s="313"/>
      <c r="AG177" s="172"/>
      <c r="AH177" s="173"/>
      <c r="AI177" s="172"/>
      <c r="AJ177" s="172"/>
      <c r="AK177" s="172"/>
      <c r="AL177" s="172"/>
      <c r="AM177" s="172"/>
      <c r="AN177" s="172"/>
      <c r="AO177" s="172"/>
      <c r="AP177" s="172"/>
      <c r="AQ177" s="172"/>
    </row>
    <row r="178" spans="2:43" ht="15.75">
      <c r="E178" s="54"/>
      <c r="I178" s="51"/>
      <c r="J178" s="11"/>
      <c r="K178" s="11"/>
      <c r="L178" s="11"/>
      <c r="M178" s="5"/>
      <c r="N178" s="172"/>
      <c r="O178" s="981"/>
      <c r="P178" s="173"/>
      <c r="Q178" s="199"/>
      <c r="R178" s="172"/>
      <c r="S178" s="199"/>
      <c r="T178" s="172"/>
      <c r="U178" s="167"/>
      <c r="V178" s="172"/>
      <c r="W178" s="167"/>
      <c r="X178" s="167"/>
      <c r="Y178" s="166"/>
      <c r="Z178" s="228"/>
      <c r="AA178" s="172"/>
      <c r="AB178" s="172"/>
      <c r="AC178" s="172"/>
      <c r="AD178" s="172"/>
      <c r="AE178" s="172"/>
      <c r="AF178" s="313"/>
      <c r="AG178" s="172"/>
      <c r="AH178" s="975"/>
      <c r="AI178" s="172"/>
      <c r="AJ178" s="172"/>
      <c r="AK178" s="172"/>
      <c r="AL178" s="172"/>
      <c r="AM178" s="172"/>
      <c r="AN178" s="172"/>
      <c r="AO178" s="172"/>
      <c r="AP178" s="172"/>
      <c r="AQ178" s="172"/>
    </row>
    <row r="179" spans="2:43" ht="15.75">
      <c r="E179" s="54"/>
      <c r="I179" s="15"/>
      <c r="J179" s="11"/>
      <c r="K179" s="11"/>
      <c r="L179" s="11"/>
      <c r="M179" s="5"/>
      <c r="N179" s="172"/>
      <c r="O179" s="343"/>
      <c r="P179" s="167"/>
      <c r="Q179" s="350"/>
      <c r="R179" s="366"/>
      <c r="S179" s="199"/>
      <c r="T179" s="172"/>
      <c r="U179" s="167"/>
      <c r="V179" s="363"/>
      <c r="W179" s="170"/>
      <c r="X179" s="313"/>
      <c r="Y179" s="172"/>
      <c r="Z179" s="172"/>
      <c r="AA179" s="172"/>
      <c r="AB179" s="172"/>
      <c r="AC179" s="172"/>
      <c r="AD179" s="172"/>
      <c r="AE179" s="172"/>
      <c r="AF179" s="313"/>
      <c r="AG179" s="172"/>
      <c r="AH179" s="167"/>
      <c r="AI179" s="172"/>
      <c r="AJ179" s="172"/>
      <c r="AK179" s="172"/>
      <c r="AL179" s="172"/>
      <c r="AM179" s="172"/>
      <c r="AN179" s="172"/>
      <c r="AO179" s="172"/>
      <c r="AP179" s="172"/>
      <c r="AQ179" s="172"/>
    </row>
    <row r="180" spans="2:43">
      <c r="E180" s="7"/>
      <c r="I180" s="15"/>
      <c r="J180" s="11"/>
      <c r="K180" s="11"/>
      <c r="L180" s="11"/>
      <c r="M180" s="5"/>
      <c r="N180" s="172"/>
      <c r="O180" s="177"/>
      <c r="P180" s="364"/>
      <c r="Q180" s="199"/>
      <c r="R180" s="976"/>
      <c r="S180" s="199"/>
      <c r="T180" s="172"/>
      <c r="U180" s="20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83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</row>
    <row r="181" spans="2:43" ht="17.25" customHeight="1">
      <c r="B181" s="41"/>
      <c r="C181" s="7"/>
      <c r="D181" s="15"/>
      <c r="E181" s="7"/>
      <c r="I181" s="15"/>
      <c r="J181" s="11"/>
      <c r="K181" s="11"/>
      <c r="L181" s="11"/>
      <c r="M181" s="5"/>
      <c r="N181" s="172"/>
      <c r="O181" s="177"/>
      <c r="P181" s="167"/>
      <c r="Q181" s="199"/>
      <c r="R181" s="224"/>
      <c r="S181" s="199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83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</row>
    <row r="182" spans="2:43" ht="15.75" customHeight="1">
      <c r="B182" s="65"/>
      <c r="C182" s="7"/>
      <c r="D182" s="15"/>
      <c r="E182" s="7"/>
      <c r="I182" s="41"/>
      <c r="J182" s="11"/>
      <c r="K182" s="11"/>
      <c r="L182" s="11"/>
      <c r="M182" s="5"/>
      <c r="N182" s="172"/>
      <c r="O182" s="360"/>
      <c r="P182" s="167"/>
      <c r="Q182" s="199"/>
      <c r="R182" s="172"/>
      <c r="S182" s="199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</row>
    <row r="183" spans="2:43">
      <c r="E183" s="108"/>
      <c r="I183" s="15"/>
      <c r="J183" s="11"/>
      <c r="K183" s="1782"/>
      <c r="L183" s="11"/>
      <c r="M183" s="5"/>
      <c r="N183" s="172"/>
      <c r="O183" s="360"/>
      <c r="P183" s="170"/>
      <c r="Q183" s="199"/>
      <c r="R183" s="172"/>
      <c r="S183" s="199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</row>
    <row r="184" spans="2:43" ht="15.75" customHeight="1">
      <c r="E184" s="108"/>
      <c r="I184" s="15"/>
      <c r="J184" s="11"/>
      <c r="K184" s="11"/>
      <c r="L184" s="11"/>
      <c r="M184" s="5"/>
      <c r="N184" s="172"/>
      <c r="O184" s="177"/>
      <c r="P184" s="167"/>
      <c r="Q184" s="172"/>
      <c r="R184" s="172"/>
      <c r="S184" s="199"/>
      <c r="T184" s="170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</row>
    <row r="185" spans="2:43" ht="18" customHeight="1">
      <c r="E185" s="7"/>
      <c r="I185" s="11"/>
      <c r="J185" s="11"/>
      <c r="K185" s="11"/>
      <c r="L185" s="11"/>
      <c r="M185" s="5"/>
      <c r="N185" s="982"/>
      <c r="O185" s="360"/>
      <c r="P185" s="966"/>
      <c r="Q185" s="172"/>
      <c r="R185" s="172"/>
      <c r="S185" s="173"/>
      <c r="T185" s="172"/>
      <c r="U185" s="167"/>
      <c r="V185" s="172"/>
      <c r="W185" s="172"/>
      <c r="X185" s="172"/>
      <c r="Y185" s="172"/>
      <c r="Z185" s="172"/>
      <c r="AA185" s="172"/>
      <c r="AB185" s="186"/>
      <c r="AC185" s="167"/>
      <c r="AD185" s="156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</row>
    <row r="186" spans="2:43" ht="13.5" customHeight="1">
      <c r="E186" s="7"/>
      <c r="I186" s="11"/>
      <c r="J186" s="11"/>
      <c r="K186" s="11"/>
      <c r="L186" s="11"/>
      <c r="M186" s="5"/>
      <c r="N186" s="172"/>
      <c r="O186" s="360"/>
      <c r="P186" s="172"/>
      <c r="Q186" s="172"/>
      <c r="R186" s="172"/>
      <c r="S186" s="185"/>
      <c r="T186" s="303"/>
      <c r="U186" s="172"/>
      <c r="V186" s="172"/>
      <c r="W186" s="172"/>
      <c r="X186" s="172"/>
      <c r="Y186" s="172"/>
      <c r="Z186" s="172"/>
      <c r="AA186" s="172"/>
      <c r="AB186" s="231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</row>
    <row r="187" spans="2:43">
      <c r="E187" s="11"/>
      <c r="I187" s="126"/>
      <c r="J187" s="11"/>
      <c r="K187" s="11"/>
      <c r="L187" s="11"/>
      <c r="M187" s="5"/>
      <c r="N187" s="172"/>
      <c r="O187" s="360"/>
      <c r="P187" s="172"/>
      <c r="Q187" s="172"/>
      <c r="R187" s="172"/>
      <c r="S187" s="167"/>
      <c r="T187" s="167"/>
      <c r="U187" s="172"/>
      <c r="V187" s="172"/>
      <c r="W187" s="172"/>
      <c r="X187" s="172"/>
      <c r="Y187" s="172"/>
      <c r="Z187" s="172"/>
      <c r="AA187" s="172"/>
      <c r="AB187" s="370"/>
      <c r="AC187" s="340"/>
      <c r="AD187" s="341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</row>
    <row r="188" spans="2:43" ht="16.5" customHeight="1">
      <c r="E188" s="11"/>
      <c r="I188" s="101"/>
      <c r="J188" s="11"/>
      <c r="K188" s="1782"/>
      <c r="L188" s="11"/>
      <c r="M188" s="5"/>
      <c r="N188" s="180"/>
      <c r="O188" s="360"/>
      <c r="P188" s="172"/>
      <c r="Q188" s="172"/>
      <c r="R188" s="172"/>
      <c r="S188" s="167"/>
      <c r="T188" s="172"/>
      <c r="U188" s="172"/>
      <c r="V188" s="172"/>
      <c r="W188" s="167"/>
      <c r="X188" s="172"/>
      <c r="Y188" s="172"/>
      <c r="Z188" s="172"/>
      <c r="AA188" s="172"/>
      <c r="AB188" s="167"/>
      <c r="AC188" s="166"/>
      <c r="AD188" s="235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</row>
    <row r="189" spans="2:43" ht="15.75" customHeight="1">
      <c r="E189" s="11"/>
      <c r="I189" s="989"/>
      <c r="J189" s="11"/>
      <c r="K189" s="1782"/>
      <c r="L189" s="11"/>
      <c r="M189" s="5"/>
      <c r="N189" s="172"/>
      <c r="O189" s="360"/>
      <c r="P189" s="172"/>
      <c r="Q189" s="172"/>
      <c r="R189" s="172"/>
      <c r="S189" s="172"/>
      <c r="T189" s="172"/>
      <c r="U189" s="172"/>
      <c r="V189" s="172"/>
      <c r="W189" s="167"/>
      <c r="X189" s="172"/>
      <c r="Y189" s="172"/>
      <c r="Z189" s="172"/>
      <c r="AA189" s="172"/>
      <c r="AB189" s="167"/>
      <c r="AC189" s="166"/>
      <c r="AD189" s="235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</row>
    <row r="190" spans="2:43" ht="15.75" customHeight="1">
      <c r="E190" s="11"/>
      <c r="I190" s="15"/>
      <c r="J190" s="11"/>
      <c r="K190" s="1782"/>
      <c r="L190" s="11"/>
      <c r="M190" s="5"/>
      <c r="N190" s="172"/>
      <c r="O190" s="360"/>
      <c r="P190" s="172"/>
      <c r="Q190" s="172"/>
      <c r="R190" s="172"/>
      <c r="S190" s="172"/>
      <c r="T190" s="172"/>
      <c r="U190" s="172"/>
      <c r="V190" s="172"/>
      <c r="W190" s="167"/>
      <c r="X190" s="172"/>
      <c r="Y190" s="172"/>
      <c r="Z190" s="172"/>
      <c r="AA190" s="172"/>
      <c r="AB190" s="167"/>
      <c r="AC190" s="166"/>
      <c r="AD190" s="235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</row>
    <row r="191" spans="2:43" ht="12.75" customHeight="1">
      <c r="E191" s="19"/>
      <c r="I191" s="15"/>
      <c r="J191" s="11"/>
      <c r="K191" s="1782"/>
      <c r="L191" s="11"/>
      <c r="M191" s="5"/>
      <c r="N191" s="172"/>
      <c r="O191" s="360"/>
      <c r="P191" s="172"/>
      <c r="Q191" s="172"/>
      <c r="R191" s="172"/>
      <c r="S191" s="172"/>
      <c r="T191" s="172"/>
      <c r="U191" s="172"/>
      <c r="V191" s="172"/>
      <c r="W191" s="167"/>
      <c r="X191" s="172"/>
      <c r="Y191" s="172"/>
      <c r="Z191" s="172"/>
      <c r="AA191" s="172"/>
      <c r="AB191" s="167"/>
      <c r="AC191" s="166"/>
      <c r="AD191" s="235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</row>
    <row r="192" spans="2:43" ht="15" customHeight="1">
      <c r="E192" s="683"/>
      <c r="I192" s="5"/>
      <c r="J192" s="11"/>
      <c r="K192" s="1782"/>
      <c r="L192" s="11"/>
      <c r="M192" s="5"/>
      <c r="N192" s="172"/>
      <c r="O192" s="360"/>
      <c r="P192" s="172"/>
      <c r="Q192" s="172"/>
      <c r="R192" s="172"/>
      <c r="S192" s="172"/>
      <c r="T192" s="172"/>
      <c r="U192" s="172"/>
      <c r="V192" s="172"/>
      <c r="W192" s="167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</row>
    <row r="193" spans="1:43" ht="15.75" customHeight="1">
      <c r="E193" s="167"/>
      <c r="I193" s="101"/>
      <c r="J193" s="11"/>
      <c r="K193" s="1782"/>
      <c r="L193" s="11"/>
      <c r="M193" s="5"/>
      <c r="N193" s="172"/>
      <c r="O193" s="360"/>
      <c r="P193" s="172"/>
      <c r="Q193" s="172"/>
      <c r="R193" s="172"/>
      <c r="S193" s="172"/>
      <c r="T193" s="172"/>
      <c r="U193" s="172"/>
      <c r="V193" s="172"/>
      <c r="W193" s="167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</row>
    <row r="194" spans="1:43" ht="13.5" customHeight="1">
      <c r="E194" s="167"/>
      <c r="I194" s="171"/>
      <c r="J194" s="11"/>
      <c r="K194" s="50"/>
      <c r="L194" s="11"/>
      <c r="M194" s="5"/>
      <c r="N194" s="172"/>
      <c r="O194" s="365"/>
      <c r="P194" s="172"/>
      <c r="Q194" s="172"/>
      <c r="R194" s="172"/>
      <c r="S194" s="172"/>
      <c r="T194" s="172"/>
      <c r="U194" s="172"/>
      <c r="V194" s="172"/>
      <c r="W194" s="167"/>
      <c r="X194" s="228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</row>
    <row r="195" spans="1:43">
      <c r="E195" s="167"/>
      <c r="I195" s="171"/>
      <c r="J195" s="41"/>
      <c r="K195" s="202"/>
      <c r="L195" s="15"/>
      <c r="M195" s="5"/>
      <c r="N195" s="172"/>
      <c r="O195" s="199"/>
      <c r="P195" s="172"/>
      <c r="Q195" s="172"/>
      <c r="R195" s="172"/>
      <c r="S195" s="172"/>
      <c r="T195" s="172"/>
      <c r="U195" s="172"/>
      <c r="V195" s="172"/>
      <c r="W195" s="167"/>
      <c r="X195" s="228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</row>
    <row r="196" spans="1:43" ht="15" customHeight="1">
      <c r="E196" s="167"/>
      <c r="I196" s="171"/>
      <c r="J196" s="11"/>
      <c r="K196" s="11"/>
      <c r="L196" s="11"/>
      <c r="M196" s="5"/>
      <c r="N196" s="172"/>
      <c r="O196" s="199"/>
      <c r="P196" s="172"/>
      <c r="Q196" s="172"/>
      <c r="R196" s="172"/>
      <c r="S196" s="172"/>
      <c r="T196" s="172"/>
      <c r="U196" s="172"/>
      <c r="V196" s="172"/>
      <c r="W196" s="167"/>
      <c r="X196" s="228"/>
      <c r="Y196" s="189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</row>
    <row r="197" spans="1:43" ht="18.75" customHeight="1">
      <c r="E197" s="11"/>
      <c r="I197" s="11"/>
      <c r="J197" s="11"/>
      <c r="K197" s="11"/>
      <c r="L197" s="11"/>
      <c r="M197" s="5"/>
      <c r="N197" s="172"/>
      <c r="O197" s="172"/>
      <c r="P197" s="172"/>
      <c r="Q197" s="172"/>
      <c r="R197" s="172"/>
      <c r="S197" s="172"/>
      <c r="T197" s="172"/>
      <c r="U197" s="172"/>
      <c r="V197" s="172"/>
      <c r="W197" s="167"/>
      <c r="X197" s="166"/>
      <c r="Y197" s="189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</row>
    <row r="198" spans="1:43" ht="17.25" customHeight="1">
      <c r="B198" s="172"/>
      <c r="C198" s="182"/>
      <c r="D198" s="172"/>
      <c r="E198" s="11"/>
      <c r="I198" s="11"/>
      <c r="J198" s="11"/>
      <c r="K198" s="11"/>
      <c r="L198" s="11"/>
      <c r="M198" s="5"/>
      <c r="N198" s="172"/>
      <c r="O198" s="172"/>
      <c r="P198" s="172"/>
      <c r="Q198" s="172"/>
      <c r="R198" s="172"/>
      <c r="S198" s="167"/>
      <c r="T198" s="167"/>
      <c r="U198" s="167"/>
      <c r="V198" s="167"/>
      <c r="W198" s="177"/>
      <c r="X198" s="180"/>
      <c r="Y198" s="189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172"/>
      <c r="AP198" s="172"/>
      <c r="AQ198" s="172"/>
    </row>
    <row r="199" spans="1:43" ht="15" customHeight="1">
      <c r="B199" s="191"/>
      <c r="C199" s="167"/>
      <c r="D199" s="166"/>
      <c r="E199" s="11"/>
      <c r="I199" s="11"/>
      <c r="J199" s="11"/>
      <c r="K199" s="11"/>
      <c r="L199" s="11"/>
      <c r="M199" s="5"/>
      <c r="N199" s="172"/>
      <c r="O199" s="172"/>
      <c r="P199" s="343"/>
      <c r="Q199" s="172"/>
      <c r="R199" s="358"/>
      <c r="S199" s="359"/>
      <c r="T199" s="172"/>
      <c r="U199" s="159"/>
      <c r="V199" s="172"/>
      <c r="W199" s="177"/>
      <c r="X199" s="180"/>
      <c r="Y199" s="189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72"/>
      <c r="AN199" s="172"/>
      <c r="AO199" s="172"/>
      <c r="AP199" s="172"/>
      <c r="AQ199" s="172"/>
    </row>
    <row r="200" spans="1:43" ht="16.5" customHeight="1">
      <c r="B200" s="172"/>
      <c r="C200" s="298"/>
      <c r="D200" s="172"/>
      <c r="E200" s="748"/>
      <c r="I200" s="11"/>
      <c r="J200" s="11"/>
      <c r="K200" s="11"/>
      <c r="L200" s="11"/>
      <c r="M200" s="5"/>
      <c r="N200" s="172"/>
      <c r="O200" s="172"/>
      <c r="P200" s="172"/>
      <c r="Q200" s="199"/>
      <c r="R200" s="172"/>
      <c r="S200" s="199"/>
      <c r="T200" s="172"/>
      <c r="U200" s="170"/>
      <c r="V200" s="172"/>
      <c r="W200" s="177"/>
      <c r="X200" s="180"/>
      <c r="Y200" s="189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  <c r="AM200" s="172"/>
      <c r="AN200" s="172"/>
      <c r="AO200" s="172"/>
      <c r="AP200" s="172"/>
      <c r="AQ200" s="172"/>
    </row>
    <row r="201" spans="1:43" ht="14.25" customHeight="1">
      <c r="B201" s="198"/>
      <c r="C201" s="167"/>
      <c r="D201" s="180"/>
      <c r="E201" s="11"/>
      <c r="I201" s="11"/>
      <c r="J201" s="11"/>
      <c r="K201" s="11"/>
      <c r="L201" s="11"/>
      <c r="M201" s="5"/>
      <c r="N201" s="172"/>
      <c r="O201" s="172"/>
      <c r="P201" s="172"/>
      <c r="Q201" s="199"/>
      <c r="R201" s="977"/>
      <c r="S201" s="199"/>
      <c r="T201" s="172"/>
      <c r="U201" s="170"/>
      <c r="V201" s="172"/>
      <c r="W201" s="167"/>
      <c r="X201" s="313"/>
      <c r="Y201" s="189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</row>
    <row r="202" spans="1:43" ht="15" customHeight="1">
      <c r="B202" s="183"/>
      <c r="C202" s="167"/>
      <c r="D202" s="171"/>
      <c r="E202" s="11"/>
      <c r="I202" s="11"/>
      <c r="J202" s="11"/>
      <c r="K202" s="11"/>
      <c r="L202" s="11"/>
      <c r="M202" s="5"/>
      <c r="N202" s="172"/>
      <c r="O202" s="172"/>
      <c r="P202" s="173"/>
      <c r="Q202" s="199"/>
      <c r="R202" s="172"/>
      <c r="S202" s="199"/>
      <c r="T202" s="172"/>
      <c r="U202" s="170"/>
      <c r="V202" s="172"/>
      <c r="W202" s="172"/>
      <c r="X202" s="340"/>
      <c r="Y202" s="581"/>
      <c r="Z202" s="340"/>
      <c r="AA202" s="581"/>
      <c r="AB202" s="172"/>
      <c r="AC202" s="170"/>
      <c r="AD202" s="335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</row>
    <row r="203" spans="1:43" ht="18" customHeight="1">
      <c r="A203" s="11"/>
      <c r="B203" s="187"/>
      <c r="C203" s="167"/>
      <c r="D203" s="166"/>
      <c r="E203" s="794"/>
      <c r="I203" s="11"/>
      <c r="J203" s="11"/>
      <c r="K203" s="11"/>
      <c r="L203" s="11"/>
      <c r="M203" s="5"/>
      <c r="N203" s="172"/>
      <c r="O203" s="172"/>
      <c r="P203" s="367"/>
      <c r="Q203" s="199"/>
      <c r="R203" s="172"/>
      <c r="S203" s="199"/>
      <c r="T203" s="172"/>
      <c r="U203" s="167"/>
      <c r="V203" s="172"/>
      <c r="W203" s="167"/>
      <c r="X203" s="175"/>
      <c r="Y203" s="582"/>
      <c r="Z203" s="953"/>
      <c r="AA203" s="954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  <c r="AP203" s="172"/>
      <c r="AQ203" s="172"/>
    </row>
    <row r="204" spans="1:43" ht="16.5" customHeight="1">
      <c r="B204" s="183"/>
      <c r="C204" s="167"/>
      <c r="D204" s="166"/>
      <c r="E204" s="683"/>
      <c r="I204" s="11"/>
      <c r="J204" s="11"/>
      <c r="K204" s="11"/>
      <c r="L204" s="11"/>
      <c r="M204" s="5"/>
      <c r="N204" s="172"/>
      <c r="O204" s="171"/>
      <c r="P204" s="173"/>
      <c r="Q204" s="199"/>
      <c r="R204" s="172"/>
      <c r="S204" s="199"/>
      <c r="T204" s="172"/>
      <c r="U204" s="167"/>
      <c r="V204" s="172"/>
      <c r="W204" s="167"/>
      <c r="X204" s="166"/>
      <c r="Y204" s="235"/>
      <c r="Z204" s="298"/>
      <c r="AA204" s="954"/>
      <c r="AB204" s="172"/>
      <c r="AC204" s="172"/>
      <c r="AD204" s="172"/>
      <c r="AE204" s="172"/>
      <c r="AF204" s="172"/>
      <c r="AG204" s="186"/>
      <c r="AH204" s="167"/>
      <c r="AI204" s="166"/>
      <c r="AJ204" s="172"/>
      <c r="AK204" s="172"/>
      <c r="AL204" s="172"/>
      <c r="AM204" s="172"/>
      <c r="AN204" s="172"/>
      <c r="AO204" s="172"/>
      <c r="AP204" s="172"/>
      <c r="AQ204" s="172"/>
    </row>
    <row r="205" spans="1:43" ht="13.5" customHeight="1">
      <c r="B205" s="183"/>
      <c r="C205" s="167"/>
      <c r="D205" s="166"/>
      <c r="E205" s="7"/>
      <c r="I205" s="101"/>
      <c r="J205" s="11"/>
      <c r="K205" s="11"/>
      <c r="L205" s="11"/>
      <c r="M205" s="5"/>
      <c r="N205" s="172"/>
      <c r="O205" s="983"/>
      <c r="P205" s="173"/>
      <c r="Q205" s="167"/>
      <c r="R205" s="224"/>
      <c r="S205" s="199"/>
      <c r="T205" s="172"/>
      <c r="U205" s="167"/>
      <c r="V205" s="172"/>
      <c r="W205" s="167"/>
      <c r="X205" s="166"/>
      <c r="Y205" s="235"/>
      <c r="Z205" s="298"/>
      <c r="AA205" s="954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</row>
    <row r="206" spans="1:43" ht="15" customHeight="1">
      <c r="B206" s="183"/>
      <c r="C206" s="167"/>
      <c r="D206" s="166"/>
      <c r="E206" s="167"/>
      <c r="I206" s="51"/>
      <c r="J206" s="11"/>
      <c r="K206" s="11"/>
      <c r="L206" s="11"/>
      <c r="M206" s="5"/>
      <c r="N206" s="172"/>
      <c r="O206" s="172"/>
      <c r="P206" s="173"/>
      <c r="Q206" s="199"/>
      <c r="R206" s="172"/>
      <c r="S206" s="199"/>
      <c r="T206" s="363"/>
      <c r="U206" s="167"/>
      <c r="V206" s="172"/>
      <c r="W206" s="167"/>
      <c r="X206" s="166"/>
      <c r="Y206" s="228"/>
      <c r="Z206" s="298"/>
      <c r="AA206" s="954"/>
      <c r="AB206" s="172"/>
      <c r="AC206" s="172"/>
      <c r="AD206" s="172"/>
      <c r="AE206" s="172"/>
      <c r="AF206" s="172"/>
      <c r="AG206" s="167"/>
      <c r="AH206" s="353"/>
      <c r="AI206" s="229"/>
      <c r="AJ206" s="172"/>
      <c r="AK206" s="172"/>
      <c r="AL206" s="172"/>
      <c r="AM206" s="172"/>
      <c r="AN206" s="172"/>
      <c r="AO206" s="172"/>
      <c r="AP206" s="172"/>
      <c r="AQ206" s="172"/>
    </row>
    <row r="207" spans="1:43" ht="15" customHeight="1">
      <c r="B207" s="172"/>
      <c r="C207" s="182"/>
      <c r="D207" s="172"/>
      <c r="E207" s="995"/>
      <c r="I207" s="15"/>
      <c r="J207" s="11"/>
      <c r="K207" s="11"/>
      <c r="L207" s="11"/>
      <c r="M207" s="5"/>
      <c r="N207" s="172"/>
      <c r="O207" s="172"/>
      <c r="P207" s="173"/>
      <c r="Q207" s="199"/>
      <c r="R207" s="172"/>
      <c r="S207" s="199"/>
      <c r="T207" s="224"/>
      <c r="U207" s="167"/>
      <c r="V207" s="172"/>
      <c r="W207" s="167"/>
      <c r="X207" s="166"/>
      <c r="Y207" s="228"/>
      <c r="Z207" s="298"/>
      <c r="AA207" s="954"/>
      <c r="AB207" s="172"/>
      <c r="AC207" s="172"/>
      <c r="AD207" s="172"/>
      <c r="AE207" s="171"/>
      <c r="AF207" s="172"/>
      <c r="AG207" s="172"/>
      <c r="AH207" s="172"/>
      <c r="AI207" s="229"/>
      <c r="AJ207" s="172"/>
      <c r="AK207" s="172"/>
      <c r="AL207" s="172"/>
      <c r="AM207" s="172"/>
      <c r="AN207" s="172"/>
      <c r="AO207" s="172"/>
      <c r="AP207" s="172"/>
      <c r="AQ207" s="172"/>
    </row>
    <row r="208" spans="1:43" ht="14.25" customHeight="1">
      <c r="B208" s="172"/>
      <c r="C208" s="182"/>
      <c r="D208" s="172"/>
      <c r="E208" s="7"/>
      <c r="I208" s="996"/>
      <c r="J208" s="11"/>
      <c r="K208" s="11"/>
      <c r="L208" s="11"/>
      <c r="M208" s="5"/>
      <c r="N208" s="172"/>
      <c r="O208" s="579"/>
      <c r="P208" s="173"/>
      <c r="Q208" s="353"/>
      <c r="R208" s="172"/>
      <c r="S208" s="199"/>
      <c r="T208" s="172"/>
      <c r="U208" s="167"/>
      <c r="V208" s="172"/>
      <c r="W208" s="167"/>
      <c r="X208" s="171"/>
      <c r="Y208" s="209"/>
      <c r="Z208" s="298"/>
      <c r="AA208" s="954"/>
      <c r="AB208" s="172"/>
      <c r="AC208" s="172"/>
      <c r="AD208" s="172"/>
      <c r="AE208" s="166"/>
      <c r="AF208" s="172"/>
      <c r="AG208" s="172"/>
      <c r="AH208" s="172"/>
      <c r="AI208" s="229"/>
      <c r="AJ208" s="172"/>
      <c r="AK208" s="172"/>
      <c r="AL208" s="172"/>
      <c r="AM208" s="172"/>
      <c r="AN208" s="172"/>
      <c r="AO208" s="172"/>
      <c r="AP208" s="172"/>
      <c r="AQ208" s="172"/>
    </row>
    <row r="209" spans="2:43" ht="12.75" customHeight="1">
      <c r="B209" s="172"/>
      <c r="C209" s="298"/>
      <c r="D209" s="172"/>
      <c r="E209" s="7"/>
      <c r="I209" s="41"/>
      <c r="J209" s="11"/>
      <c r="K209" s="11"/>
      <c r="L209" s="11"/>
      <c r="M209" s="5"/>
      <c r="N209" s="172"/>
      <c r="O209" s="172"/>
      <c r="P209" s="173"/>
      <c r="Q209" s="199"/>
      <c r="R209" s="172"/>
      <c r="S209" s="199"/>
      <c r="T209" s="172"/>
      <c r="U209" s="167"/>
      <c r="V209" s="172"/>
      <c r="W209" s="167"/>
      <c r="X209" s="166"/>
      <c r="Y209" s="235"/>
      <c r="Z209" s="298"/>
      <c r="AA209" s="954"/>
      <c r="AB209" s="172"/>
      <c r="AC209" s="172"/>
      <c r="AD209" s="172"/>
      <c r="AE209" s="171"/>
      <c r="AF209" s="172"/>
      <c r="AG209" s="172"/>
      <c r="AH209" s="172"/>
      <c r="AI209" s="229"/>
      <c r="AJ209" s="172"/>
      <c r="AK209" s="172"/>
      <c r="AL209" s="172"/>
      <c r="AM209" s="172"/>
      <c r="AN209" s="172"/>
      <c r="AO209" s="172"/>
      <c r="AP209" s="172"/>
      <c r="AQ209" s="172"/>
    </row>
    <row r="210" spans="2:43" ht="14.25" customHeight="1">
      <c r="B210" s="172"/>
      <c r="C210" s="182"/>
      <c r="D210" s="172"/>
      <c r="E210" s="997"/>
      <c r="I210" s="15"/>
      <c r="J210" s="11"/>
      <c r="K210" s="11"/>
      <c r="L210" s="11"/>
      <c r="M210" s="5"/>
      <c r="N210" s="172"/>
      <c r="O210" s="172"/>
      <c r="P210" s="167"/>
      <c r="Q210" s="350"/>
      <c r="R210" s="172"/>
      <c r="S210" s="199"/>
      <c r="T210" s="172"/>
      <c r="U210" s="167"/>
      <c r="V210" s="172"/>
      <c r="W210" s="167"/>
      <c r="X210" s="166"/>
      <c r="Y210" s="235"/>
      <c r="Z210" s="298"/>
      <c r="AA210" s="954"/>
      <c r="AB210" s="172"/>
      <c r="AC210" s="172"/>
      <c r="AD210" s="172"/>
      <c r="AE210" s="166"/>
      <c r="AF210" s="172"/>
      <c r="AG210" s="172"/>
      <c r="AH210" s="172"/>
      <c r="AI210" s="189"/>
      <c r="AJ210" s="172"/>
      <c r="AK210" s="172"/>
      <c r="AL210" s="172"/>
      <c r="AM210" s="172"/>
      <c r="AN210" s="172"/>
      <c r="AO210" s="172"/>
      <c r="AP210" s="172"/>
      <c r="AQ210" s="172"/>
    </row>
    <row r="211" spans="2:43" ht="15.75" customHeight="1">
      <c r="B211" s="297"/>
      <c r="C211" s="171"/>
      <c r="D211" s="171"/>
      <c r="E211" s="7"/>
      <c r="I211" s="15"/>
      <c r="J211" s="11"/>
      <c r="K211" s="11"/>
      <c r="L211" s="11"/>
      <c r="M211" s="5"/>
      <c r="N211" s="172"/>
      <c r="O211" s="172"/>
      <c r="P211" s="364"/>
      <c r="Q211" s="199"/>
      <c r="R211" s="224"/>
      <c r="S211" s="199"/>
      <c r="T211" s="172"/>
      <c r="U211" s="202"/>
      <c r="V211" s="172"/>
      <c r="W211" s="167"/>
      <c r="X211" s="313"/>
      <c r="Y211" s="957"/>
      <c r="Z211" s="958"/>
      <c r="AA211" s="954"/>
      <c r="AB211" s="172"/>
      <c r="AC211" s="172"/>
      <c r="AD211" s="172"/>
      <c r="AE211" s="172"/>
      <c r="AF211" s="172"/>
      <c r="AG211" s="167"/>
      <c r="AH211" s="353"/>
      <c r="AI211" s="229"/>
      <c r="AJ211" s="172"/>
      <c r="AK211" s="172"/>
      <c r="AL211" s="172"/>
      <c r="AM211" s="172"/>
      <c r="AN211" s="172"/>
      <c r="AO211" s="172"/>
      <c r="AP211" s="172"/>
      <c r="AQ211" s="172"/>
    </row>
    <row r="212" spans="2:43" ht="12.75" customHeight="1">
      <c r="B212" s="243"/>
      <c r="C212" s="167"/>
      <c r="D212" s="166"/>
      <c r="E212" s="7"/>
      <c r="I212" s="55"/>
      <c r="J212" s="11"/>
      <c r="K212" s="11"/>
      <c r="L212" s="11"/>
      <c r="M212" s="5"/>
      <c r="N212" s="172"/>
      <c r="O212" s="172"/>
      <c r="P212" s="167"/>
      <c r="Q212" s="199"/>
      <c r="R212" s="172"/>
      <c r="S212" s="199"/>
      <c r="T212" s="172"/>
      <c r="U212" s="172"/>
      <c r="V212" s="172"/>
      <c r="W212" s="167"/>
      <c r="X212" s="313"/>
      <c r="Y212" s="957"/>
      <c r="Z212" s="298"/>
      <c r="AA212" s="954"/>
      <c r="AB212" s="172"/>
      <c r="AC212" s="172"/>
      <c r="AD212" s="172"/>
      <c r="AE212" s="172"/>
      <c r="AF212" s="172"/>
      <c r="AG212" s="167"/>
      <c r="AH212" s="180"/>
      <c r="AI212" s="232"/>
      <c r="AJ212" s="172"/>
      <c r="AK212" s="172"/>
      <c r="AL212" s="172"/>
      <c r="AM212" s="172"/>
      <c r="AN212" s="172"/>
      <c r="AO212" s="172"/>
      <c r="AP212" s="172"/>
      <c r="AQ212" s="172"/>
    </row>
    <row r="213" spans="2:43" ht="15" customHeight="1">
      <c r="B213" s="172"/>
      <c r="C213" s="182"/>
      <c r="D213" s="172"/>
      <c r="E213" s="108"/>
      <c r="I213" s="11"/>
      <c r="J213" s="11"/>
      <c r="K213" s="11"/>
      <c r="L213" s="11"/>
      <c r="M213" s="5"/>
      <c r="N213" s="172"/>
      <c r="O213" s="172"/>
      <c r="P213" s="167"/>
      <c r="Q213" s="199"/>
      <c r="R213" s="172"/>
      <c r="S213" s="199"/>
      <c r="T213" s="172"/>
      <c r="U213" s="172"/>
      <c r="V213" s="172"/>
      <c r="W213" s="167"/>
      <c r="X213" s="313"/>
      <c r="Y213" s="957"/>
      <c r="Z213" s="298"/>
      <c r="AA213" s="954"/>
      <c r="AB213" s="172"/>
      <c r="AC213" s="172"/>
      <c r="AD213" s="172"/>
      <c r="AE213" s="172"/>
      <c r="AF213" s="172"/>
      <c r="AG213" s="172"/>
      <c r="AH213" s="172"/>
      <c r="AI213" s="229"/>
      <c r="AJ213" s="172"/>
      <c r="AK213" s="172"/>
      <c r="AL213" s="172"/>
      <c r="AM213" s="172"/>
      <c r="AN213" s="172"/>
      <c r="AO213" s="172"/>
      <c r="AP213" s="172"/>
      <c r="AQ213" s="172"/>
    </row>
    <row r="214" spans="2:43" ht="15" customHeight="1">
      <c r="B214" s="257"/>
      <c r="C214" s="182"/>
      <c r="D214" s="172"/>
      <c r="E214" s="108"/>
      <c r="I214" s="55"/>
      <c r="J214" s="11"/>
      <c r="K214" s="11"/>
      <c r="L214" s="11"/>
      <c r="M214" s="5"/>
      <c r="N214" s="172"/>
      <c r="O214" s="172"/>
      <c r="P214" s="170"/>
      <c r="Q214" s="199"/>
      <c r="R214" s="978"/>
      <c r="S214" s="199"/>
      <c r="T214" s="172"/>
      <c r="U214" s="167"/>
      <c r="V214" s="172"/>
      <c r="W214" s="170"/>
      <c r="X214" s="313"/>
      <c r="Y214" s="957"/>
      <c r="Z214" s="298"/>
      <c r="AA214" s="954"/>
      <c r="AB214" s="172"/>
      <c r="AC214" s="172"/>
      <c r="AD214" s="172"/>
      <c r="AE214" s="172"/>
      <c r="AF214" s="172"/>
      <c r="AG214" s="170"/>
      <c r="AH214" s="171"/>
      <c r="AI214" s="209"/>
      <c r="AJ214" s="172"/>
      <c r="AK214" s="172"/>
      <c r="AL214" s="172"/>
      <c r="AM214" s="172"/>
      <c r="AN214" s="172"/>
      <c r="AO214" s="172"/>
      <c r="AP214" s="172"/>
      <c r="AQ214" s="172"/>
    </row>
    <row r="215" spans="2:43" ht="12.75" customHeight="1">
      <c r="B215" s="183"/>
      <c r="C215" s="182"/>
      <c r="D215" s="166"/>
      <c r="E215" s="7"/>
      <c r="I215" s="172"/>
      <c r="J215" s="11"/>
      <c r="K215" s="11"/>
      <c r="L215" s="11"/>
      <c r="M215" s="5"/>
      <c r="N215" s="172"/>
      <c r="O215" s="172"/>
      <c r="P215" s="167"/>
      <c r="Q215" s="172"/>
      <c r="R215" s="172"/>
      <c r="S215" s="199"/>
      <c r="T215" s="170"/>
      <c r="U215" s="172"/>
      <c r="V215" s="172"/>
      <c r="W215" s="173"/>
      <c r="X215" s="313"/>
      <c r="Y215" s="957"/>
      <c r="Z215" s="298"/>
      <c r="AA215" s="954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72"/>
      <c r="AO215" s="172"/>
      <c r="AP215" s="172"/>
      <c r="AQ215" s="172"/>
    </row>
    <row r="216" spans="2:43" ht="12.75" customHeight="1">
      <c r="B216" s="183"/>
      <c r="C216" s="167"/>
      <c r="D216" s="166"/>
      <c r="E216" s="987"/>
      <c r="I216" s="101"/>
      <c r="J216" s="1592"/>
      <c r="K216" s="1553"/>
      <c r="L216" s="11"/>
      <c r="M216" s="5"/>
      <c r="N216" s="172"/>
      <c r="O216" s="172"/>
      <c r="P216" s="363"/>
      <c r="Q216" s="172"/>
      <c r="R216" s="172"/>
      <c r="S216" s="173"/>
      <c r="T216" s="172"/>
      <c r="U216" s="172"/>
      <c r="V216" s="172"/>
      <c r="W216" s="167"/>
      <c r="X216" s="313"/>
      <c r="Y216" s="957"/>
      <c r="Z216" s="298"/>
      <c r="AA216" s="954"/>
      <c r="AB216" s="172"/>
      <c r="AC216" s="172"/>
      <c r="AD216" s="172"/>
      <c r="AE216" s="172"/>
      <c r="AF216" s="172"/>
      <c r="AG216" s="167"/>
      <c r="AH216" s="353"/>
      <c r="AI216" s="229"/>
      <c r="AJ216" s="172"/>
      <c r="AK216" s="172"/>
      <c r="AL216" s="172"/>
      <c r="AM216" s="172"/>
      <c r="AN216" s="172"/>
      <c r="AO216" s="172"/>
      <c r="AP216" s="172"/>
      <c r="AQ216" s="172"/>
    </row>
    <row r="217" spans="2:43" ht="12" customHeight="1">
      <c r="B217" s="188"/>
      <c r="C217" s="167"/>
      <c r="D217" s="182"/>
      <c r="E217" s="683"/>
      <c r="I217" s="171"/>
      <c r="J217" s="11"/>
      <c r="K217" s="50"/>
      <c r="L217" s="11"/>
      <c r="M217" s="5"/>
      <c r="N217" s="172"/>
      <c r="O217" s="172"/>
      <c r="P217" s="172"/>
      <c r="Q217" s="172"/>
      <c r="R217" s="172"/>
      <c r="S217" s="167"/>
      <c r="T217" s="167"/>
      <c r="U217" s="172"/>
      <c r="V217" s="172"/>
      <c r="W217" s="170"/>
      <c r="X217" s="313"/>
      <c r="Y217" s="957"/>
      <c r="Z217" s="298"/>
      <c r="AA217" s="954"/>
      <c r="AB217" s="172"/>
      <c r="AC217" s="172"/>
      <c r="AD217" s="172"/>
      <c r="AE217" s="172"/>
      <c r="AF217" s="172"/>
      <c r="AG217" s="167"/>
      <c r="AH217" s="353"/>
      <c r="AI217" s="229"/>
      <c r="AJ217" s="172"/>
      <c r="AK217" s="172"/>
      <c r="AL217" s="172"/>
      <c r="AM217" s="172"/>
      <c r="AN217" s="172"/>
      <c r="AO217" s="172"/>
      <c r="AP217" s="172"/>
      <c r="AQ217" s="172"/>
    </row>
    <row r="218" spans="2:43" ht="12.75" customHeight="1">
      <c r="B218" s="172"/>
      <c r="C218" s="298"/>
      <c r="D218" s="172"/>
      <c r="E218" s="7"/>
      <c r="I218" s="166"/>
      <c r="J218" s="11"/>
      <c r="K218" s="50"/>
      <c r="L218" s="11"/>
      <c r="M218" s="5"/>
      <c r="N218" s="172"/>
      <c r="O218" s="172"/>
      <c r="P218" s="172"/>
      <c r="Q218" s="172"/>
      <c r="R218" s="172"/>
      <c r="S218" s="167"/>
      <c r="T218" s="172"/>
      <c r="U218" s="172"/>
      <c r="V218" s="172"/>
      <c r="W218" s="170"/>
      <c r="X218" s="313"/>
      <c r="Y218" s="957"/>
      <c r="Z218" s="298"/>
      <c r="AA218" s="954"/>
      <c r="AB218" s="172"/>
      <c r="AC218" s="172"/>
      <c r="AD218" s="172"/>
      <c r="AE218" s="172"/>
      <c r="AF218" s="172"/>
      <c r="AG218" s="167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</row>
    <row r="219" spans="2:43" ht="14.25" customHeight="1">
      <c r="B219" s="198"/>
      <c r="C219" s="180"/>
      <c r="D219" s="180"/>
      <c r="E219" s="11"/>
      <c r="I219" s="166"/>
      <c r="J219" s="11"/>
      <c r="K219" s="50"/>
      <c r="L219" s="11"/>
      <c r="M219" s="5"/>
      <c r="N219" s="172"/>
      <c r="O219" s="172"/>
      <c r="P219" s="172"/>
      <c r="Q219" s="172"/>
      <c r="R219" s="172"/>
      <c r="S219" s="172"/>
      <c r="T219" s="172"/>
      <c r="U219" s="172"/>
      <c r="V219" s="172"/>
      <c r="W219" s="170"/>
      <c r="X219" s="313"/>
      <c r="Y219" s="957"/>
      <c r="Z219" s="298"/>
      <c r="AA219" s="954"/>
      <c r="AB219" s="172"/>
      <c r="AC219" s="172"/>
      <c r="AD219" s="172"/>
      <c r="AE219" s="172"/>
      <c r="AF219" s="172"/>
      <c r="AG219" s="173"/>
      <c r="AH219" s="176"/>
      <c r="AI219" s="172"/>
      <c r="AJ219" s="172"/>
      <c r="AK219" s="172"/>
      <c r="AL219" s="172"/>
      <c r="AM219" s="172"/>
      <c r="AN219" s="172"/>
      <c r="AO219" s="172"/>
      <c r="AP219" s="172"/>
      <c r="AQ219" s="172"/>
    </row>
    <row r="220" spans="2:43" ht="15.75">
      <c r="B220" s="172"/>
      <c r="C220" s="182"/>
      <c r="D220" s="172"/>
      <c r="E220" s="11"/>
      <c r="I220" s="166"/>
      <c r="J220" s="11"/>
      <c r="K220" s="50"/>
      <c r="L220" s="11"/>
      <c r="M220" s="5"/>
      <c r="N220" s="172"/>
      <c r="O220" s="172"/>
      <c r="P220" s="172"/>
      <c r="Q220" s="172"/>
      <c r="R220" s="172"/>
      <c r="S220" s="172"/>
      <c r="T220" s="172"/>
      <c r="U220" s="172"/>
      <c r="V220" s="172"/>
      <c r="W220" s="170"/>
      <c r="X220" s="313"/>
      <c r="Y220" s="957"/>
      <c r="Z220" s="298"/>
      <c r="AA220" s="954"/>
      <c r="AB220" s="172"/>
      <c r="AC220" s="172"/>
      <c r="AD220" s="172"/>
      <c r="AE220" s="172"/>
      <c r="AF220" s="172"/>
      <c r="AG220" s="173"/>
      <c r="AH220" s="174"/>
      <c r="AI220" s="232"/>
      <c r="AJ220" s="172"/>
      <c r="AK220" s="172"/>
      <c r="AL220" s="172"/>
      <c r="AM220" s="172"/>
      <c r="AN220" s="172"/>
      <c r="AO220" s="172"/>
      <c r="AP220" s="172"/>
      <c r="AQ220" s="172"/>
    </row>
    <row r="221" spans="2:43" ht="15.75">
      <c r="B221" s="183"/>
      <c r="C221" s="167"/>
      <c r="D221" s="166"/>
      <c r="E221" s="11"/>
      <c r="I221" s="11"/>
      <c r="J221" s="11"/>
      <c r="K221" s="50"/>
      <c r="L221" s="11"/>
      <c r="M221" s="5"/>
      <c r="N221" s="172"/>
      <c r="O221" s="338"/>
      <c r="P221" s="172"/>
      <c r="Q221" s="172"/>
      <c r="R221" s="172"/>
      <c r="S221" s="172"/>
      <c r="T221" s="172"/>
      <c r="U221" s="172"/>
      <c r="V221" s="172"/>
      <c r="W221" s="170"/>
      <c r="X221" s="313"/>
      <c r="Y221" s="957"/>
      <c r="Z221" s="298"/>
      <c r="AA221" s="954"/>
      <c r="AB221" s="172"/>
      <c r="AC221" s="172"/>
      <c r="AD221" s="172"/>
      <c r="AE221" s="172"/>
      <c r="AF221" s="172"/>
      <c r="AG221" s="167"/>
      <c r="AH221" s="180"/>
      <c r="AI221" s="232"/>
      <c r="AJ221" s="172"/>
      <c r="AK221" s="172"/>
      <c r="AL221" s="172"/>
      <c r="AM221" s="172"/>
      <c r="AN221" s="172"/>
      <c r="AO221" s="172"/>
      <c r="AP221" s="172"/>
      <c r="AQ221" s="172"/>
    </row>
    <row r="222" spans="2:43" ht="15" customHeight="1">
      <c r="B222" s="183"/>
      <c r="C222" s="167"/>
      <c r="D222" s="166"/>
      <c r="E222" s="11"/>
      <c r="I222" s="11"/>
      <c r="J222" s="11"/>
      <c r="K222" s="50"/>
      <c r="L222" s="11"/>
      <c r="M222" s="5"/>
      <c r="N222" s="172"/>
      <c r="O222" s="167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83"/>
      <c r="AE222" s="177"/>
      <c r="AF222" s="172"/>
      <c r="AG222" s="167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</row>
    <row r="223" spans="2:43" ht="13.5" customHeight="1">
      <c r="B223" s="183"/>
      <c r="C223" s="167"/>
      <c r="D223" s="166"/>
      <c r="E223" s="11"/>
      <c r="I223" s="11"/>
      <c r="J223" s="11"/>
      <c r="K223" s="50"/>
      <c r="L223" s="11"/>
      <c r="M223" s="5"/>
      <c r="N223" s="172"/>
      <c r="O223" s="167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</row>
    <row r="224" spans="2:43" ht="13.5" customHeight="1">
      <c r="B224" s="183"/>
      <c r="C224" s="167"/>
      <c r="D224" s="166"/>
      <c r="E224" s="11"/>
      <c r="I224" s="11"/>
      <c r="J224" s="11"/>
      <c r="K224" s="50"/>
      <c r="L224" s="11"/>
      <c r="M224" s="5"/>
      <c r="N224" s="172"/>
      <c r="O224" s="172"/>
      <c r="P224" s="172"/>
      <c r="Q224" s="172"/>
      <c r="R224" s="172"/>
      <c r="S224" s="172"/>
      <c r="T224" s="172"/>
      <c r="U224" s="172"/>
      <c r="V224" s="172"/>
      <c r="W224" s="171"/>
      <c r="X224" s="171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</row>
    <row r="225" spans="2:43" ht="14.25" customHeight="1">
      <c r="B225" s="183"/>
      <c r="C225" s="167"/>
      <c r="D225" s="166"/>
      <c r="E225" s="11"/>
      <c r="I225" s="3"/>
      <c r="J225" s="11"/>
      <c r="K225" s="50"/>
      <c r="L225" s="11"/>
      <c r="M225" s="5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</row>
    <row r="226" spans="2:43" ht="12.75" customHeight="1">
      <c r="B226" s="172"/>
      <c r="C226" s="182"/>
      <c r="D226" s="172"/>
      <c r="E226" s="11"/>
      <c r="I226" s="11"/>
      <c r="J226" s="11"/>
      <c r="K226" s="50"/>
      <c r="L226" s="11"/>
      <c r="M226" s="5"/>
      <c r="N226" s="172"/>
      <c r="O226" s="172"/>
      <c r="P226" s="172"/>
      <c r="Q226" s="172"/>
      <c r="R226" s="172"/>
      <c r="S226" s="172"/>
      <c r="T226" s="172"/>
      <c r="U226" s="172"/>
      <c r="V226" s="172"/>
      <c r="W226" s="340"/>
      <c r="X226" s="341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</row>
    <row r="227" spans="2:43" ht="19.5" customHeight="1">
      <c r="B227" s="172"/>
      <c r="C227" s="182"/>
      <c r="D227" s="172"/>
      <c r="E227" s="11"/>
      <c r="I227" s="990"/>
      <c r="J227" s="11"/>
      <c r="K227" s="50"/>
      <c r="L227" s="11"/>
      <c r="M227" s="5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</row>
    <row r="228" spans="2:43" ht="17.25" customHeight="1">
      <c r="B228" s="172"/>
      <c r="C228" s="182"/>
      <c r="D228" s="172"/>
      <c r="E228" s="11"/>
      <c r="I228" s="11"/>
      <c r="J228" s="11"/>
      <c r="K228" s="50"/>
      <c r="L228" s="11"/>
      <c r="M228" s="5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</row>
    <row r="229" spans="2:43" ht="18" customHeight="1">
      <c r="B229" s="172"/>
      <c r="C229" s="182"/>
      <c r="D229" s="172"/>
      <c r="E229" s="11"/>
      <c r="I229" s="11"/>
      <c r="J229" s="11"/>
      <c r="K229" s="50"/>
      <c r="L229" s="11"/>
      <c r="M229" s="5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</row>
    <row r="230" spans="2:43" ht="13.5" customHeight="1">
      <c r="B230" s="172"/>
      <c r="C230" s="182"/>
      <c r="D230" s="172"/>
      <c r="E230" s="11"/>
      <c r="I230" s="11"/>
      <c r="J230" s="11"/>
      <c r="K230" s="50"/>
      <c r="L230" s="11"/>
      <c r="M230" s="5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</row>
    <row r="231" spans="2:43" ht="13.5" customHeight="1">
      <c r="B231" s="172"/>
      <c r="C231" s="182"/>
      <c r="D231" s="172"/>
      <c r="E231" s="992"/>
      <c r="I231" s="11"/>
      <c r="J231" s="11"/>
      <c r="K231" s="50"/>
      <c r="L231" s="11"/>
      <c r="M231" s="5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</row>
    <row r="232" spans="2:43" ht="12" customHeight="1">
      <c r="B232" s="172"/>
      <c r="C232" s="298"/>
      <c r="D232" s="172"/>
      <c r="E232" s="683"/>
      <c r="I232" s="101"/>
      <c r="J232" s="11"/>
      <c r="K232" s="50"/>
      <c r="L232" s="11"/>
      <c r="M232" s="5"/>
      <c r="N232" s="172"/>
      <c r="O232" s="172"/>
      <c r="P232" s="343"/>
      <c r="Q232" s="172"/>
      <c r="R232" s="358"/>
      <c r="S232" s="359"/>
      <c r="T232" s="172"/>
      <c r="U232" s="159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</row>
    <row r="233" spans="2:43" ht="15" customHeight="1">
      <c r="B233" s="183"/>
      <c r="C233" s="167"/>
      <c r="D233" s="312"/>
      <c r="E233" s="7"/>
      <c r="I233" s="15"/>
      <c r="J233" s="11"/>
      <c r="K233" s="50"/>
      <c r="L233" s="11"/>
      <c r="M233" s="5"/>
      <c r="N233" s="172"/>
      <c r="O233" s="172"/>
      <c r="P233" s="363"/>
      <c r="Q233" s="199"/>
      <c r="R233" s="172"/>
      <c r="S233" s="199"/>
      <c r="T233" s="172"/>
      <c r="U233" s="170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2"/>
    </row>
    <row r="234" spans="2:43">
      <c r="B234" s="172"/>
      <c r="C234" s="182"/>
      <c r="D234" s="172"/>
      <c r="E234" s="7"/>
      <c r="I234" s="15"/>
      <c r="J234" s="11"/>
      <c r="K234" s="50"/>
      <c r="L234" s="11"/>
      <c r="M234" s="5"/>
      <c r="N234" s="172"/>
      <c r="O234" s="172"/>
      <c r="P234" s="172"/>
      <c r="Q234" s="199"/>
      <c r="R234" s="955"/>
      <c r="S234" s="199"/>
      <c r="T234" s="172"/>
      <c r="U234" s="170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</row>
    <row r="235" spans="2:43">
      <c r="B235" s="339"/>
      <c r="C235" s="344"/>
      <c r="D235" s="339"/>
      <c r="E235" s="7"/>
      <c r="I235" s="15"/>
      <c r="J235" s="11"/>
      <c r="K235" s="50"/>
      <c r="L235" s="11"/>
      <c r="M235" s="5"/>
      <c r="N235" s="172"/>
      <c r="O235" s="172"/>
      <c r="P235" s="173"/>
      <c r="Q235" s="199"/>
      <c r="R235" s="172"/>
      <c r="S235" s="199"/>
      <c r="T235" s="172"/>
      <c r="U235" s="170"/>
      <c r="V235" s="172"/>
      <c r="W235" s="172"/>
      <c r="X235" s="172"/>
      <c r="Y235" s="167"/>
      <c r="Z235" s="353"/>
      <c r="AA235" s="229"/>
      <c r="AB235" s="172"/>
      <c r="AC235" s="172"/>
      <c r="AD235" s="172"/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  <c r="AP235" s="172"/>
      <c r="AQ235" s="172"/>
    </row>
    <row r="236" spans="2:43">
      <c r="B236" s="339"/>
      <c r="C236" s="344"/>
      <c r="D236" s="339"/>
      <c r="E236" s="7"/>
      <c r="I236" s="15"/>
      <c r="J236" s="11"/>
      <c r="K236" s="50"/>
      <c r="L236" s="11"/>
      <c r="M236" s="5"/>
      <c r="N236" s="172"/>
      <c r="O236" s="172"/>
      <c r="P236" s="367"/>
      <c r="Q236" s="199"/>
      <c r="R236" s="172"/>
      <c r="S236" s="199"/>
      <c r="T236" s="172"/>
      <c r="U236" s="170"/>
      <c r="V236" s="172"/>
      <c r="W236" s="172"/>
      <c r="X236" s="172"/>
      <c r="Y236" s="167"/>
      <c r="Z236" s="371"/>
      <c r="AA236" s="23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</row>
    <row r="237" spans="2:43">
      <c r="B237" s="172"/>
      <c r="C237" s="182"/>
      <c r="D237" s="172"/>
      <c r="E237" s="108"/>
      <c r="I237" s="15"/>
      <c r="J237" s="11"/>
      <c r="K237" s="50"/>
      <c r="L237" s="11"/>
      <c r="M237" s="5"/>
      <c r="N237" s="172"/>
      <c r="O237" s="172"/>
      <c r="P237" s="173"/>
      <c r="Q237" s="199"/>
      <c r="R237" s="172"/>
      <c r="S237" s="199"/>
      <c r="T237" s="172"/>
      <c r="U237" s="170"/>
      <c r="V237" s="172"/>
      <c r="W237" s="172"/>
      <c r="X237" s="172"/>
      <c r="Y237" s="170"/>
      <c r="Z237" s="171"/>
      <c r="AA237" s="209"/>
      <c r="AB237" s="172"/>
      <c r="AC237" s="297"/>
      <c r="AD237" s="167"/>
      <c r="AE237" s="156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</row>
    <row r="238" spans="2:43">
      <c r="B238" s="172"/>
      <c r="C238" s="182"/>
      <c r="D238" s="172"/>
      <c r="E238" s="108"/>
      <c r="I238" s="15"/>
      <c r="J238" s="11"/>
      <c r="K238" s="50"/>
      <c r="L238" s="11"/>
      <c r="M238" s="5"/>
      <c r="N238" s="172"/>
      <c r="O238" s="172"/>
      <c r="P238" s="173"/>
      <c r="Q238" s="167"/>
      <c r="R238" s="172"/>
      <c r="S238" s="199"/>
      <c r="T238" s="172"/>
      <c r="U238" s="167"/>
      <c r="V238" s="172"/>
      <c r="W238" s="172"/>
      <c r="X238" s="172"/>
      <c r="Y238" s="170"/>
      <c r="Z238" s="171"/>
      <c r="AA238" s="209"/>
      <c r="AB238" s="172"/>
      <c r="AC238" s="172"/>
      <c r="AD238" s="352"/>
      <c r="AE238" s="172"/>
      <c r="AF238" s="172"/>
      <c r="AG238" s="349"/>
      <c r="AH238" s="372"/>
      <c r="AI238" s="172"/>
      <c r="AJ238" s="172"/>
      <c r="AK238" s="172"/>
      <c r="AL238" s="172"/>
      <c r="AM238" s="172"/>
      <c r="AN238" s="172"/>
      <c r="AO238" s="172"/>
      <c r="AP238" s="172"/>
      <c r="AQ238" s="172"/>
    </row>
    <row r="239" spans="2:43">
      <c r="B239" s="172"/>
      <c r="C239" s="182"/>
      <c r="D239" s="172"/>
      <c r="E239" s="7"/>
      <c r="I239" s="15"/>
      <c r="J239" s="11"/>
      <c r="K239" s="50"/>
      <c r="L239" s="11"/>
      <c r="M239" s="5"/>
      <c r="N239" s="172"/>
      <c r="O239" s="215"/>
      <c r="P239" s="173"/>
      <c r="Q239" s="199"/>
      <c r="R239" s="172"/>
      <c r="S239" s="199"/>
      <c r="T239" s="363"/>
      <c r="U239" s="167"/>
      <c r="V239" s="172"/>
      <c r="W239" s="172"/>
      <c r="X239" s="172"/>
      <c r="Y239" s="170"/>
      <c r="Z239" s="171"/>
      <c r="AA239" s="209"/>
      <c r="AB239" s="172"/>
      <c r="AC239" s="264"/>
      <c r="AD239" s="340"/>
      <c r="AE239" s="341"/>
      <c r="AF239" s="264"/>
      <c r="AG239" s="340"/>
      <c r="AH239" s="341"/>
      <c r="AI239" s="172"/>
      <c r="AJ239" s="172"/>
      <c r="AK239" s="172"/>
      <c r="AL239" s="172"/>
      <c r="AM239" s="172"/>
      <c r="AN239" s="172"/>
      <c r="AO239" s="172"/>
      <c r="AP239" s="172"/>
      <c r="AQ239" s="172"/>
    </row>
    <row r="240" spans="2:43">
      <c r="B240" s="172"/>
      <c r="C240" s="172"/>
      <c r="D240" s="172"/>
      <c r="E240" s="61"/>
      <c r="I240" s="15"/>
      <c r="J240" s="11"/>
      <c r="K240" s="50"/>
      <c r="L240" s="11"/>
      <c r="M240" s="5"/>
      <c r="N240" s="172"/>
      <c r="O240" s="172"/>
      <c r="P240" s="361"/>
      <c r="Q240" s="199"/>
      <c r="R240" s="172"/>
      <c r="S240" s="199"/>
      <c r="T240" s="224"/>
      <c r="U240" s="167"/>
      <c r="V240" s="366"/>
      <c r="W240" s="172"/>
      <c r="X240" s="297"/>
      <c r="Y240" s="378"/>
      <c r="Z240" s="156"/>
      <c r="AA240" s="172"/>
      <c r="AB240" s="172"/>
      <c r="AC240" s="167"/>
      <c r="AD240" s="353"/>
      <c r="AE240" s="229"/>
      <c r="AF240" s="167"/>
      <c r="AG240" s="353"/>
      <c r="AH240" s="229"/>
      <c r="AI240" s="189"/>
      <c r="AJ240" s="172"/>
      <c r="AK240" s="172"/>
      <c r="AL240" s="172"/>
      <c r="AM240" s="172"/>
      <c r="AN240" s="172"/>
      <c r="AO240" s="172"/>
      <c r="AP240" s="172"/>
      <c r="AQ240" s="172"/>
    </row>
    <row r="241" spans="2:43">
      <c r="B241" s="183"/>
      <c r="C241" s="182"/>
      <c r="D241" s="166"/>
      <c r="E241" s="998"/>
      <c r="I241" s="15"/>
      <c r="J241" s="11"/>
      <c r="K241" s="50"/>
      <c r="L241" s="11"/>
      <c r="M241" s="5"/>
      <c r="N241" s="172"/>
      <c r="O241" s="172"/>
      <c r="P241" s="361"/>
      <c r="Q241" s="353"/>
      <c r="R241" s="172"/>
      <c r="S241" s="199"/>
      <c r="T241" s="172"/>
      <c r="U241" s="167"/>
      <c r="V241" s="366"/>
      <c r="W241" s="172"/>
      <c r="X241" s="172"/>
      <c r="Y241" s="172"/>
      <c r="Z241" s="172"/>
      <c r="AA241" s="172"/>
      <c r="AB241" s="172"/>
      <c r="AC241" s="167"/>
      <c r="AD241" s="166"/>
      <c r="AE241" s="228"/>
      <c r="AF241" s="167"/>
      <c r="AG241" s="371"/>
      <c r="AH241" s="232"/>
      <c r="AI241" s="172"/>
      <c r="AJ241" s="172"/>
      <c r="AK241" s="172"/>
      <c r="AL241" s="172"/>
      <c r="AM241" s="172"/>
      <c r="AN241" s="172"/>
      <c r="AO241" s="172"/>
      <c r="AP241" s="172"/>
      <c r="AQ241" s="172"/>
    </row>
    <row r="242" spans="2:43">
      <c r="B242" s="183"/>
      <c r="C242" s="167"/>
      <c r="D242" s="166"/>
      <c r="E242" s="7"/>
      <c r="I242" s="172"/>
      <c r="J242" s="11"/>
      <c r="K242" s="50"/>
      <c r="L242" s="11"/>
      <c r="M242" s="5"/>
      <c r="N242" s="172"/>
      <c r="O242" s="172"/>
      <c r="P242" s="173"/>
      <c r="Q242" s="199"/>
      <c r="R242" s="172"/>
      <c r="S242" s="199"/>
      <c r="T242" s="172"/>
      <c r="U242" s="167"/>
      <c r="V242" s="172"/>
      <c r="W242" s="172"/>
      <c r="X242" s="351"/>
      <c r="Y242" s="172"/>
      <c r="Z242" s="172"/>
      <c r="AA242" s="172"/>
      <c r="AB242" s="172"/>
      <c r="AC242" s="172"/>
      <c r="AD242" s="172"/>
      <c r="AE242" s="235"/>
      <c r="AF242" s="167"/>
      <c r="AG242" s="172"/>
      <c r="AH242" s="232"/>
      <c r="AI242" s="189"/>
      <c r="AJ242" s="172"/>
      <c r="AK242" s="172"/>
      <c r="AL242" s="172"/>
      <c r="AM242" s="172"/>
      <c r="AN242" s="172"/>
      <c r="AO242" s="172"/>
      <c r="AP242" s="172"/>
      <c r="AQ242" s="172"/>
    </row>
    <row r="243" spans="2:43" ht="15.75">
      <c r="B243" s="188"/>
      <c r="C243" s="172"/>
      <c r="D243" s="182"/>
      <c r="E243" s="61"/>
      <c r="I243" s="340"/>
      <c r="J243" s="11"/>
      <c r="K243" s="50"/>
      <c r="L243" s="11"/>
      <c r="M243" s="5"/>
      <c r="N243" s="172"/>
      <c r="O243" s="172"/>
      <c r="P243" s="167"/>
      <c r="Q243" s="350"/>
      <c r="R243" s="172"/>
      <c r="S243" s="199"/>
      <c r="T243" s="172"/>
      <c r="U243" s="167"/>
      <c r="V243" s="172"/>
      <c r="W243" s="172"/>
      <c r="X243" s="264"/>
      <c r="Y243" s="340"/>
      <c r="Z243" s="370"/>
      <c r="AA243" s="172"/>
      <c r="AB243" s="370"/>
      <c r="AC243" s="340"/>
      <c r="AD243" s="341"/>
      <c r="AE243" s="235"/>
      <c r="AF243" s="170"/>
      <c r="AG243" s="171"/>
      <c r="AH243" s="235"/>
      <c r="AI243" s="172"/>
      <c r="AJ243" s="172"/>
      <c r="AK243" s="172"/>
      <c r="AL243" s="172"/>
      <c r="AM243" s="172"/>
      <c r="AN243" s="172"/>
      <c r="AO243" s="172"/>
      <c r="AP243" s="172"/>
      <c r="AQ243" s="172"/>
    </row>
    <row r="244" spans="2:43">
      <c r="B244" s="172"/>
      <c r="C244" s="298"/>
      <c r="D244" s="172"/>
      <c r="E244" s="7"/>
      <c r="I244" s="166"/>
      <c r="J244" s="11"/>
      <c r="K244" s="50"/>
      <c r="L244" s="11"/>
      <c r="M244" s="5"/>
      <c r="N244" s="172"/>
      <c r="O244" s="172"/>
      <c r="P244" s="364"/>
      <c r="Q244" s="199"/>
      <c r="R244" s="959"/>
      <c r="S244" s="199"/>
      <c r="T244" s="172"/>
      <c r="U244" s="167"/>
      <c r="V244" s="172"/>
      <c r="W244" s="172"/>
      <c r="X244" s="170"/>
      <c r="Y244" s="166"/>
      <c r="Z244" s="235"/>
      <c r="AA244" s="172"/>
      <c r="AB244" s="170"/>
      <c r="AC244" s="171"/>
      <c r="AD244" s="209"/>
      <c r="AE244" s="235"/>
      <c r="AF244" s="167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</row>
    <row r="245" spans="2:43">
      <c r="B245" s="196"/>
      <c r="C245" s="180"/>
      <c r="D245" s="171"/>
      <c r="E245" s="61"/>
      <c r="I245" s="166"/>
      <c r="J245" s="11"/>
      <c r="K245" s="50"/>
      <c r="L245" s="11"/>
      <c r="M245" s="5"/>
      <c r="N245" s="172"/>
      <c r="O245" s="360"/>
      <c r="P245" s="364"/>
      <c r="Q245" s="199"/>
      <c r="R245" s="172"/>
      <c r="S245" s="199"/>
      <c r="T245" s="172"/>
      <c r="U245" s="167"/>
      <c r="V245" s="363"/>
      <c r="W245" s="172"/>
      <c r="X245" s="167"/>
      <c r="Y245" s="166"/>
      <c r="Z245" s="228"/>
      <c r="AA245" s="172"/>
      <c r="AB245" s="170"/>
      <c r="AC245" s="171"/>
      <c r="AD245" s="209"/>
      <c r="AE245" s="235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</row>
    <row r="246" spans="2:43">
      <c r="B246" s="183"/>
      <c r="C246" s="167"/>
      <c r="D246" s="166"/>
      <c r="E246" s="794"/>
      <c r="I246" s="166"/>
      <c r="J246" s="183"/>
      <c r="K246" s="177"/>
      <c r="L246" s="177"/>
      <c r="M246" s="5"/>
      <c r="N246" s="172"/>
      <c r="O246" s="177"/>
      <c r="P246" s="167"/>
      <c r="Q246" s="199"/>
      <c r="R246" s="172"/>
      <c r="S246" s="199"/>
      <c r="T246" s="172"/>
      <c r="U246" s="202"/>
      <c r="V246" s="172"/>
      <c r="W246" s="172"/>
      <c r="X246" s="170"/>
      <c r="Y246" s="166"/>
      <c r="Z246" s="235"/>
      <c r="AA246" s="172"/>
      <c r="AB246" s="173"/>
      <c r="AC246" s="174"/>
      <c r="AD246" s="233"/>
      <c r="AE246" s="235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</row>
    <row r="247" spans="2:43">
      <c r="B247" s="172"/>
      <c r="C247" s="167"/>
      <c r="D247" s="172"/>
      <c r="E247" s="683"/>
      <c r="I247" s="166"/>
      <c r="J247" s="183"/>
      <c r="K247" s="167"/>
      <c r="L247" s="166"/>
      <c r="M247" s="5"/>
      <c r="N247" s="172"/>
      <c r="O247" s="360"/>
      <c r="P247" s="170"/>
      <c r="Q247" s="199"/>
      <c r="R247" s="956"/>
      <c r="S247" s="199"/>
      <c r="T247" s="172"/>
      <c r="U247" s="167"/>
      <c r="V247" s="172"/>
      <c r="W247" s="172"/>
      <c r="X247" s="167"/>
      <c r="Y247" s="166"/>
      <c r="Z247" s="235"/>
      <c r="AA247" s="172"/>
      <c r="AB247" s="349"/>
      <c r="AC247" s="349"/>
      <c r="AD247" s="3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</row>
    <row r="248" spans="2:43">
      <c r="B248" s="183"/>
      <c r="C248" s="177"/>
      <c r="D248" s="177"/>
      <c r="E248" s="57"/>
      <c r="I248" s="166"/>
      <c r="J248" s="183"/>
      <c r="K248" s="167"/>
      <c r="L248" s="171"/>
      <c r="M248" s="5"/>
      <c r="N248" s="172"/>
      <c r="O248" s="360"/>
      <c r="P248" s="167"/>
      <c r="Q248" s="172"/>
      <c r="R248" s="172"/>
      <c r="S248" s="199"/>
      <c r="T248" s="966"/>
      <c r="U248" s="172"/>
      <c r="V248" s="172"/>
      <c r="W248" s="172"/>
      <c r="X248" s="167"/>
      <c r="Y248" s="166"/>
      <c r="Z248" s="228"/>
      <c r="AA248" s="172"/>
      <c r="AB248" s="167"/>
      <c r="AC248" s="166"/>
      <c r="AD248" s="235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</row>
    <row r="249" spans="2:43">
      <c r="B249" s="183"/>
      <c r="C249" s="167"/>
      <c r="D249" s="166"/>
      <c r="E249" s="11"/>
      <c r="I249" s="166"/>
      <c r="J249" s="172"/>
      <c r="K249" s="182"/>
      <c r="L249" s="172"/>
      <c r="M249" s="5"/>
      <c r="N249" s="172"/>
      <c r="O249" s="360"/>
      <c r="P249" s="363"/>
      <c r="Q249" s="167"/>
      <c r="R249" s="172"/>
      <c r="S249" s="173"/>
      <c r="T249" s="980"/>
      <c r="U249" s="167"/>
      <c r="V249" s="172"/>
      <c r="W249" s="172"/>
      <c r="X249" s="172"/>
      <c r="Y249" s="172"/>
      <c r="Z249" s="172"/>
      <c r="AA249" s="172"/>
      <c r="AB249" s="170"/>
      <c r="AC249" s="196"/>
      <c r="AD249" s="209"/>
      <c r="AE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  <c r="AP249" s="172"/>
      <c r="AQ249" s="172"/>
    </row>
    <row r="250" spans="2:43">
      <c r="B250" s="183"/>
      <c r="C250" s="167"/>
      <c r="D250" s="171"/>
      <c r="E250" s="11"/>
      <c r="I250" s="11"/>
      <c r="J250" s="172"/>
      <c r="K250" s="182"/>
      <c r="L250" s="172"/>
      <c r="M250" s="5"/>
      <c r="N250" s="172"/>
      <c r="O250" s="360"/>
      <c r="P250" s="172"/>
      <c r="Q250" s="167"/>
      <c r="R250" s="172"/>
      <c r="S250" s="185"/>
      <c r="T250" s="303"/>
      <c r="U250" s="172"/>
      <c r="V250" s="172"/>
      <c r="W250" s="172"/>
      <c r="X250" s="172"/>
      <c r="Y250" s="172"/>
      <c r="Z250" s="172"/>
      <c r="AA250" s="172"/>
      <c r="AB250" s="167"/>
      <c r="AC250" s="166"/>
      <c r="AD250" s="235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</row>
    <row r="251" spans="2:43">
      <c r="B251" s="172"/>
      <c r="C251" s="182"/>
      <c r="D251" s="172"/>
      <c r="E251" s="683"/>
      <c r="I251" s="101"/>
      <c r="J251" s="172"/>
      <c r="K251" s="182"/>
      <c r="L251" s="172"/>
      <c r="M251" s="5"/>
      <c r="N251" s="172"/>
      <c r="O251" s="360"/>
      <c r="P251" s="172"/>
      <c r="Q251" s="172"/>
      <c r="R251" s="172"/>
      <c r="S251" s="167"/>
      <c r="T251" s="167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  <c r="AP251" s="172"/>
      <c r="AQ251" s="172"/>
    </row>
    <row r="252" spans="2:43">
      <c r="B252" s="172"/>
      <c r="C252" s="182"/>
      <c r="D252" s="172"/>
      <c r="E252" s="170"/>
      <c r="I252" s="166"/>
      <c r="J252" s="11"/>
      <c r="K252" s="11"/>
      <c r="L252" s="11"/>
      <c r="M252" s="5"/>
      <c r="N252" s="172"/>
      <c r="O252" s="360"/>
      <c r="P252" s="172"/>
      <c r="Q252" s="172"/>
      <c r="R252" s="172"/>
      <c r="S252" s="167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  <c r="AP252" s="172"/>
      <c r="AQ252" s="172"/>
    </row>
    <row r="253" spans="2:43">
      <c r="B253" s="172"/>
      <c r="C253" s="182"/>
      <c r="D253" s="172"/>
      <c r="E253" s="167"/>
      <c r="I253" s="166"/>
      <c r="J253" s="11"/>
      <c r="K253" s="11"/>
      <c r="L253" s="11"/>
      <c r="M253" s="5"/>
      <c r="N253" s="172"/>
      <c r="O253" s="360"/>
      <c r="P253" s="166"/>
      <c r="Q253" s="228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  <c r="AP253" s="172"/>
      <c r="AQ253" s="172"/>
    </row>
    <row r="254" spans="2:43" ht="15.75">
      <c r="B254" s="172"/>
      <c r="C254" s="298"/>
      <c r="D254" s="172"/>
      <c r="E254" s="167"/>
      <c r="I254" s="11"/>
      <c r="J254" s="11"/>
      <c r="K254" s="11"/>
      <c r="L254" s="11"/>
      <c r="M254" s="5"/>
      <c r="N254" s="172"/>
      <c r="O254" s="360"/>
      <c r="P254" s="172"/>
      <c r="Q254" s="172"/>
      <c r="R254" s="172"/>
      <c r="S254" s="172"/>
      <c r="T254" s="172"/>
      <c r="U254" s="172"/>
      <c r="V254" s="172"/>
      <c r="W254" s="313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</row>
    <row r="255" spans="2:43" ht="15.75">
      <c r="B255" s="172"/>
      <c r="C255" s="182"/>
      <c r="D255" s="172"/>
      <c r="E255" s="11"/>
      <c r="I255" s="11"/>
      <c r="J255" s="11"/>
      <c r="K255" s="11"/>
      <c r="L255" s="11"/>
      <c r="M255" s="5"/>
      <c r="N255" s="172"/>
      <c r="O255" s="360"/>
      <c r="P255" s="172"/>
      <c r="Q255" s="172"/>
      <c r="R255" s="172"/>
      <c r="S255" s="172"/>
      <c r="T255" s="172"/>
      <c r="U255" s="172"/>
      <c r="V255" s="172"/>
      <c r="W255" s="313"/>
      <c r="X255" s="172"/>
      <c r="Y255" s="189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</row>
    <row r="256" spans="2:43" ht="15.75">
      <c r="B256" s="183"/>
      <c r="C256" s="167"/>
      <c r="D256" s="166"/>
      <c r="E256" s="11"/>
      <c r="I256" s="11"/>
      <c r="J256" s="11"/>
      <c r="K256" s="11"/>
      <c r="L256" s="11"/>
      <c r="M256" s="5"/>
      <c r="N256" s="172"/>
      <c r="O256" s="365"/>
      <c r="P256" s="172"/>
      <c r="Q256" s="172"/>
      <c r="R256" s="172"/>
      <c r="S256" s="172"/>
      <c r="T256" s="172"/>
      <c r="U256" s="172"/>
      <c r="V256" s="172"/>
      <c r="W256" s="313"/>
      <c r="X256" s="172"/>
      <c r="Y256" s="189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</row>
    <row r="257" spans="2:43" ht="15.75">
      <c r="B257" s="172"/>
      <c r="C257" s="167"/>
      <c r="D257" s="182"/>
      <c r="E257" s="11"/>
      <c r="I257" s="11"/>
      <c r="J257" s="11"/>
      <c r="K257" s="11"/>
      <c r="L257" s="11"/>
      <c r="M257" s="5"/>
      <c r="N257" s="172"/>
      <c r="O257" s="199"/>
      <c r="P257" s="172"/>
      <c r="Q257" s="172"/>
      <c r="R257" s="172"/>
      <c r="S257" s="172"/>
      <c r="T257" s="172"/>
      <c r="U257" s="172"/>
      <c r="V257" s="172"/>
      <c r="W257" s="313"/>
      <c r="X257" s="182"/>
      <c r="Y257" s="189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</row>
    <row r="258" spans="2:43" ht="15.75">
      <c r="B258" s="183"/>
      <c r="C258" s="167"/>
      <c r="D258" s="312"/>
      <c r="E258" s="11"/>
      <c r="I258" s="11"/>
      <c r="J258" s="11"/>
      <c r="K258" s="11"/>
      <c r="L258" s="11"/>
      <c r="M258" s="5"/>
      <c r="N258" s="172"/>
      <c r="O258" s="199"/>
      <c r="P258" s="172"/>
      <c r="Q258" s="172"/>
      <c r="R258" s="172"/>
      <c r="S258" s="172"/>
      <c r="T258" s="172"/>
      <c r="U258" s="172"/>
      <c r="V258" s="172"/>
      <c r="W258" s="313"/>
      <c r="X258" s="172"/>
      <c r="Y258" s="189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</row>
    <row r="259" spans="2:43" ht="15.75">
      <c r="B259" s="172"/>
      <c r="C259" s="182"/>
      <c r="D259" s="172"/>
      <c r="E259" s="19"/>
      <c r="I259" s="11"/>
      <c r="J259" s="11"/>
      <c r="K259" s="11"/>
      <c r="L259" s="11"/>
      <c r="M259" s="5"/>
      <c r="N259" s="172"/>
      <c r="O259" s="172"/>
      <c r="P259" s="172"/>
      <c r="Q259" s="172"/>
      <c r="R259" s="172"/>
      <c r="S259" s="172"/>
      <c r="T259" s="172"/>
      <c r="U259" s="167"/>
      <c r="V259" s="167"/>
      <c r="W259" s="313"/>
      <c r="X259" s="189"/>
      <c r="Y259" s="189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</row>
    <row r="260" spans="2:43">
      <c r="B260" s="172"/>
      <c r="C260" s="182"/>
      <c r="D260" s="172"/>
      <c r="E260" s="19"/>
      <c r="I260" s="101"/>
      <c r="J260" s="11"/>
      <c r="K260" s="11"/>
      <c r="L260" s="11"/>
      <c r="M260" s="5"/>
      <c r="N260" s="172"/>
      <c r="O260" s="172"/>
      <c r="P260" s="343"/>
      <c r="Q260" s="172"/>
      <c r="R260" s="358"/>
      <c r="S260" s="359"/>
      <c r="T260" s="172"/>
      <c r="U260" s="159"/>
      <c r="V260" s="172"/>
      <c r="W260" s="172"/>
      <c r="X260" s="172"/>
      <c r="Y260" s="189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</row>
    <row r="261" spans="2:43">
      <c r="B261" s="172"/>
      <c r="C261" s="182"/>
      <c r="D261" s="172"/>
      <c r="E261" s="683"/>
      <c r="I261" s="989"/>
      <c r="J261" s="11"/>
      <c r="K261" s="11"/>
      <c r="L261" s="11"/>
      <c r="M261" s="5"/>
      <c r="N261" s="172"/>
      <c r="O261" s="307"/>
      <c r="P261" s="172"/>
      <c r="Q261" s="199"/>
      <c r="R261" s="172"/>
      <c r="S261" s="199"/>
      <c r="T261" s="172"/>
      <c r="U261" s="170"/>
      <c r="V261" s="172"/>
      <c r="W261" s="340"/>
      <c r="X261" s="341"/>
      <c r="Y261" s="189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</row>
    <row r="262" spans="2:43">
      <c r="B262" s="172"/>
      <c r="C262" s="182"/>
      <c r="D262" s="172"/>
      <c r="E262" s="7"/>
      <c r="I262" s="55"/>
      <c r="J262" s="11"/>
      <c r="K262" s="11"/>
      <c r="L262" s="11"/>
      <c r="M262" s="5"/>
      <c r="N262" s="172"/>
      <c r="O262" s="264"/>
      <c r="P262" s="172"/>
      <c r="Q262" s="199"/>
      <c r="R262" s="955"/>
      <c r="S262" s="199"/>
      <c r="T262" s="172"/>
      <c r="U262" s="170"/>
      <c r="V262" s="172"/>
      <c r="W262" s="172"/>
      <c r="X262" s="172"/>
      <c r="Y262" s="189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</row>
    <row r="263" spans="2:43">
      <c r="B263" s="172"/>
      <c r="C263" s="182"/>
      <c r="D263" s="172"/>
      <c r="E263" s="7"/>
      <c r="I263" s="15"/>
      <c r="J263" s="11"/>
      <c r="K263" s="11"/>
      <c r="L263" s="11"/>
      <c r="M263" s="5"/>
      <c r="N263" s="172"/>
      <c r="O263" s="170"/>
      <c r="P263" s="173"/>
      <c r="Q263" s="199"/>
      <c r="R263" s="172"/>
      <c r="S263" s="199"/>
      <c r="T263" s="172"/>
      <c r="U263" s="170"/>
      <c r="V263" s="224"/>
      <c r="W263" s="172"/>
      <c r="X263" s="172"/>
      <c r="Y263" s="189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</row>
    <row r="264" spans="2:43">
      <c r="B264" s="172"/>
      <c r="C264" s="182"/>
      <c r="D264" s="172"/>
      <c r="E264" s="7"/>
      <c r="I264" s="635"/>
      <c r="J264" s="11"/>
      <c r="K264" s="11"/>
      <c r="L264" s="11"/>
      <c r="M264" s="5"/>
      <c r="N264" s="172"/>
      <c r="O264" s="172"/>
      <c r="P264" s="367"/>
      <c r="Q264" s="199"/>
      <c r="R264" s="172"/>
      <c r="S264" s="199"/>
      <c r="T264" s="172"/>
      <c r="U264" s="167"/>
      <c r="V264" s="172"/>
      <c r="W264" s="172"/>
      <c r="X264" s="172"/>
      <c r="Y264" s="189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</row>
    <row r="265" spans="2:43" ht="15.75">
      <c r="B265" s="172"/>
      <c r="C265" s="182"/>
      <c r="D265" s="172"/>
      <c r="E265" s="7"/>
      <c r="I265" s="55"/>
      <c r="J265" s="11"/>
      <c r="K265" s="11"/>
      <c r="L265" s="11"/>
      <c r="M265" s="5"/>
      <c r="N265" s="172"/>
      <c r="O265" s="357"/>
      <c r="P265" s="173"/>
      <c r="Q265" s="199"/>
      <c r="R265" s="172"/>
      <c r="S265" s="199"/>
      <c r="T265" s="172"/>
      <c r="U265" s="167"/>
      <c r="V265" s="172"/>
      <c r="W265" s="172"/>
      <c r="X265" s="172"/>
      <c r="Y265" s="189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</row>
    <row r="266" spans="2:43">
      <c r="B266" s="172"/>
      <c r="C266" s="182"/>
      <c r="D266" s="172"/>
      <c r="E266" s="108"/>
      <c r="I266" s="55"/>
      <c r="J266" s="11"/>
      <c r="K266" s="11"/>
      <c r="L266" s="11"/>
      <c r="M266" s="5"/>
      <c r="N266" s="172"/>
      <c r="O266" s="343"/>
      <c r="P266" s="173"/>
      <c r="Q266" s="167"/>
      <c r="R266" s="172"/>
      <c r="S266" s="199"/>
      <c r="T266" s="172"/>
      <c r="U266" s="167"/>
      <c r="V266" s="172"/>
      <c r="W266" s="172"/>
      <c r="X266" s="172"/>
      <c r="Y266" s="189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</row>
    <row r="267" spans="2:43" ht="15.75">
      <c r="B267" s="172"/>
      <c r="C267" s="182"/>
      <c r="D267" s="172"/>
      <c r="E267" s="108"/>
      <c r="I267" s="635"/>
      <c r="J267" s="11"/>
      <c r="K267" s="11"/>
      <c r="L267" s="11"/>
      <c r="M267" s="5"/>
      <c r="N267" s="172"/>
      <c r="O267" s="177"/>
      <c r="P267" s="361"/>
      <c r="Q267" s="199"/>
      <c r="R267" s="172"/>
      <c r="S267" s="199"/>
      <c r="T267" s="363"/>
      <c r="U267" s="167"/>
      <c r="V267" s="172"/>
      <c r="W267" s="167"/>
      <c r="X267" s="313"/>
      <c r="Y267" s="189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</row>
    <row r="268" spans="2:43" ht="15.75">
      <c r="B268" s="257"/>
      <c r="C268" s="257"/>
      <c r="D268" s="215"/>
      <c r="E268" s="108"/>
      <c r="I268" s="15"/>
      <c r="J268" s="11"/>
      <c r="K268" s="11"/>
      <c r="L268" s="11"/>
      <c r="M268" s="5"/>
      <c r="N268" s="172"/>
      <c r="O268" s="177"/>
      <c r="P268" s="173"/>
      <c r="Q268" s="199"/>
      <c r="R268" s="172"/>
      <c r="S268" s="199"/>
      <c r="T268" s="224"/>
      <c r="U268" s="167"/>
      <c r="V268" s="172"/>
      <c r="W268" s="167"/>
      <c r="X268" s="313"/>
      <c r="Y268" s="189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</row>
    <row r="269" spans="2:43" ht="15.75">
      <c r="B269" s="172"/>
      <c r="C269" s="348"/>
      <c r="D269" s="172"/>
      <c r="E269" s="57"/>
      <c r="I269" s="15"/>
      <c r="J269" s="11"/>
      <c r="K269" s="11"/>
      <c r="L269" s="11"/>
      <c r="M269" s="5"/>
      <c r="N269" s="172"/>
      <c r="O269" s="360"/>
      <c r="P269" s="173"/>
      <c r="Q269" s="353"/>
      <c r="R269" s="172"/>
      <c r="S269" s="199"/>
      <c r="T269" s="172"/>
      <c r="U269" s="167"/>
      <c r="V269" s="172"/>
      <c r="W269" s="167"/>
      <c r="X269" s="313"/>
      <c r="Y269" s="172"/>
      <c r="Z269" s="172"/>
      <c r="AA269" s="172"/>
      <c r="AB269" s="172"/>
      <c r="AC269" s="172"/>
      <c r="AD269" s="172"/>
      <c r="AE269" s="172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  <c r="AP269" s="172"/>
      <c r="AQ269" s="172"/>
    </row>
    <row r="270" spans="2:43" ht="15.75">
      <c r="B270" s="172"/>
      <c r="C270" s="182"/>
      <c r="D270" s="172"/>
      <c r="E270" s="111"/>
      <c r="I270" s="15"/>
      <c r="J270" s="11"/>
      <c r="K270" s="11"/>
      <c r="L270" s="11"/>
      <c r="M270" s="5"/>
      <c r="N270" s="172"/>
      <c r="O270" s="360"/>
      <c r="P270" s="173"/>
      <c r="Q270" s="199"/>
      <c r="R270" s="172"/>
      <c r="S270" s="199"/>
      <c r="T270" s="172"/>
      <c r="U270" s="167"/>
      <c r="V270" s="172"/>
      <c r="W270" s="167"/>
      <c r="X270" s="313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</row>
    <row r="271" spans="2:43" ht="12" customHeight="1">
      <c r="B271" s="172"/>
      <c r="C271" s="182"/>
      <c r="D271" s="172"/>
      <c r="E271" s="7"/>
      <c r="I271" s="55"/>
      <c r="J271" s="11"/>
      <c r="K271" s="11"/>
      <c r="L271" s="11"/>
      <c r="M271" s="5"/>
      <c r="N271" s="172"/>
      <c r="O271" s="177"/>
      <c r="P271" s="167"/>
      <c r="Q271" s="350"/>
      <c r="R271" s="363"/>
      <c r="S271" s="199"/>
      <c r="T271" s="172"/>
      <c r="U271" s="167"/>
      <c r="V271" s="363"/>
      <c r="W271" s="172"/>
      <c r="X271" s="313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</row>
    <row r="272" spans="2:43" ht="11.25" customHeight="1">
      <c r="B272" s="258"/>
      <c r="C272" s="182"/>
      <c r="D272" s="172"/>
      <c r="E272" s="57"/>
      <c r="I272" s="11"/>
      <c r="J272" s="11"/>
      <c r="K272" s="11"/>
      <c r="L272" s="11"/>
      <c r="M272" s="5"/>
      <c r="N272" s="172"/>
      <c r="O272" s="360"/>
      <c r="P272" s="364"/>
      <c r="Q272" s="199"/>
      <c r="R272" s="363"/>
      <c r="S272" s="199"/>
      <c r="T272" s="172"/>
      <c r="U272" s="202"/>
      <c r="V272" s="172"/>
      <c r="W272" s="172"/>
      <c r="X272" s="313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</row>
    <row r="273" spans="2:43" ht="12" customHeight="1">
      <c r="B273" s="257"/>
      <c r="C273" s="182"/>
      <c r="D273" s="172"/>
      <c r="E273" s="7"/>
      <c r="I273" s="101"/>
      <c r="J273" s="11"/>
      <c r="K273" s="11"/>
      <c r="L273" s="11"/>
      <c r="M273" s="5"/>
      <c r="N273" s="172"/>
      <c r="O273" s="360"/>
      <c r="P273" s="167"/>
      <c r="Q273" s="199"/>
      <c r="R273" s="172"/>
      <c r="S273" s="199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  <c r="AP273" s="172"/>
      <c r="AQ273" s="172"/>
    </row>
    <row r="274" spans="2:43">
      <c r="B274" s="183"/>
      <c r="C274" s="167"/>
      <c r="D274" s="166"/>
      <c r="E274" s="11"/>
      <c r="I274" s="166"/>
      <c r="J274" s="11"/>
      <c r="K274" s="11"/>
      <c r="L274" s="11"/>
      <c r="M274" s="5"/>
      <c r="N274" s="172"/>
      <c r="O274" s="360"/>
      <c r="P274" s="167"/>
      <c r="Q274" s="199"/>
      <c r="R274" s="172"/>
      <c r="S274" s="199"/>
      <c r="T274" s="172"/>
      <c r="U274" s="167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</row>
    <row r="275" spans="2:43">
      <c r="B275" s="183"/>
      <c r="C275" s="199"/>
      <c r="D275" s="166"/>
      <c r="E275" s="987"/>
      <c r="I275" s="166"/>
      <c r="J275" s="11"/>
      <c r="K275" s="11"/>
      <c r="L275" s="11"/>
      <c r="M275" s="5"/>
      <c r="N275" s="172"/>
      <c r="O275" s="360"/>
      <c r="P275" s="170"/>
      <c r="Q275" s="199"/>
      <c r="R275" s="172"/>
      <c r="S275" s="199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</row>
    <row r="276" spans="2:43" ht="15.75">
      <c r="B276" s="190"/>
      <c r="C276" s="172"/>
      <c r="D276" s="172"/>
      <c r="E276" s="683"/>
      <c r="I276" s="166"/>
      <c r="J276" s="11"/>
      <c r="K276" s="11"/>
      <c r="L276" s="11"/>
      <c r="M276" s="5"/>
      <c r="N276" s="172"/>
      <c r="O276" s="360"/>
      <c r="P276" s="167"/>
      <c r="Q276" s="172"/>
      <c r="R276" s="172"/>
      <c r="S276" s="199"/>
      <c r="T276" s="969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</row>
    <row r="277" spans="2:43">
      <c r="B277" s="172"/>
      <c r="C277" s="298"/>
      <c r="D277" s="172"/>
      <c r="E277" s="7"/>
      <c r="I277" s="166"/>
      <c r="J277" s="11"/>
      <c r="K277" s="11"/>
      <c r="L277" s="11"/>
      <c r="M277" s="5"/>
      <c r="N277" s="172"/>
      <c r="O277" s="360"/>
      <c r="P277" s="363"/>
      <c r="Q277" s="172"/>
      <c r="R277" s="172"/>
      <c r="S277" s="173"/>
      <c r="T277" s="980"/>
      <c r="U277" s="167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</row>
    <row r="278" spans="2:43">
      <c r="B278" s="198"/>
      <c r="C278" s="167"/>
      <c r="D278" s="180"/>
      <c r="E278" s="11"/>
      <c r="I278" s="166"/>
      <c r="J278" s="11"/>
      <c r="K278" s="11"/>
      <c r="L278" s="11"/>
      <c r="M278" s="5"/>
      <c r="N278" s="172"/>
      <c r="O278" s="360"/>
      <c r="P278" s="172"/>
      <c r="Q278" s="172"/>
      <c r="R278" s="172"/>
      <c r="S278" s="167"/>
      <c r="T278" s="303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</row>
    <row r="279" spans="2:43">
      <c r="B279" s="196"/>
      <c r="C279" s="167"/>
      <c r="D279" s="166"/>
      <c r="E279" s="11"/>
      <c r="I279" s="11"/>
      <c r="J279" s="11"/>
      <c r="K279" s="11"/>
      <c r="L279" s="11"/>
      <c r="M279" s="5"/>
      <c r="N279" s="172"/>
      <c r="O279" s="360"/>
      <c r="P279" s="172"/>
      <c r="Q279" s="172"/>
      <c r="R279" s="172"/>
      <c r="S279" s="167"/>
      <c r="T279" s="167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</row>
    <row r="280" spans="2:43">
      <c r="B280" s="185"/>
      <c r="C280" s="167"/>
      <c r="D280" s="166"/>
      <c r="E280" s="11"/>
      <c r="I280" s="11"/>
      <c r="J280" s="11"/>
      <c r="K280" s="11"/>
      <c r="L280" s="11"/>
      <c r="M280" s="5"/>
      <c r="N280" s="172"/>
      <c r="O280" s="360"/>
      <c r="P280" s="172"/>
      <c r="Q280" s="172"/>
      <c r="R280" s="172"/>
      <c r="S280" s="167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</row>
    <row r="281" spans="2:43">
      <c r="B281" s="184"/>
      <c r="C281" s="167"/>
      <c r="D281" s="166"/>
      <c r="E281" s="11"/>
      <c r="I281" s="11"/>
      <c r="J281" s="11"/>
      <c r="K281" s="11"/>
      <c r="L281" s="11"/>
      <c r="M281" s="5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2"/>
    </row>
    <row r="282" spans="2:43">
      <c r="B282" s="184"/>
      <c r="C282" s="167"/>
      <c r="D282" s="166"/>
      <c r="E282" s="11"/>
      <c r="I282" s="11"/>
      <c r="J282" s="11"/>
      <c r="K282" s="11"/>
      <c r="L282" s="11"/>
      <c r="M282" s="5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</row>
    <row r="283" spans="2:43">
      <c r="B283" s="172"/>
      <c r="C283" s="182"/>
      <c r="D283" s="172"/>
      <c r="E283" s="11"/>
      <c r="I283" s="11"/>
      <c r="J283" s="11"/>
      <c r="K283" s="11"/>
      <c r="L283" s="11"/>
      <c r="M283" s="5"/>
      <c r="N283" s="172"/>
      <c r="O283" s="172"/>
      <c r="P283" s="172"/>
      <c r="Q283" s="172"/>
      <c r="R283" s="172"/>
      <c r="S283" s="172"/>
      <c r="T283" s="354"/>
      <c r="U283" s="343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</row>
    <row r="284" spans="2:43">
      <c r="B284" s="172"/>
      <c r="C284" s="182"/>
      <c r="D284" s="172"/>
      <c r="E284" s="11"/>
      <c r="I284" s="11"/>
      <c r="J284" s="11"/>
      <c r="K284" s="11"/>
      <c r="L284" s="11"/>
      <c r="M284" s="5"/>
      <c r="N284" s="172"/>
      <c r="O284" s="172"/>
      <c r="P284" s="172"/>
      <c r="Q284" s="172"/>
      <c r="R284" s="172"/>
      <c r="S284" s="172"/>
      <c r="T284" s="172"/>
      <c r="U284" s="172"/>
      <c r="V284" s="264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</row>
    <row r="285" spans="2:43">
      <c r="B285" s="172"/>
      <c r="C285" s="302"/>
      <c r="D285" s="172"/>
      <c r="E285" s="11"/>
      <c r="I285" s="11"/>
      <c r="J285" s="11"/>
      <c r="K285" s="11"/>
      <c r="L285" s="11"/>
      <c r="M285" s="5"/>
      <c r="N285" s="172"/>
      <c r="O285" s="172"/>
      <c r="P285" s="209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</row>
    <row r="286" spans="2:43">
      <c r="B286" s="183"/>
      <c r="C286" s="167"/>
      <c r="D286" s="156"/>
      <c r="E286" s="11"/>
      <c r="I286" s="11"/>
      <c r="J286" s="11"/>
      <c r="K286" s="11"/>
      <c r="L286" s="11"/>
      <c r="M286" s="5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</row>
    <row r="287" spans="2:43">
      <c r="B287" s="172"/>
      <c r="C287" s="182"/>
      <c r="D287" s="172"/>
      <c r="E287" s="11"/>
      <c r="I287" s="11"/>
      <c r="J287" s="11"/>
      <c r="K287" s="11"/>
      <c r="L287" s="11"/>
      <c r="M287" s="5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  <c r="AA287" s="172"/>
      <c r="AB287" s="172"/>
      <c r="AC287" s="172"/>
      <c r="AD287" s="172"/>
      <c r="AE287" s="172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  <c r="AP287" s="172"/>
      <c r="AQ287" s="172"/>
    </row>
    <row r="288" spans="2:43">
      <c r="B288" s="172"/>
      <c r="C288" s="182"/>
      <c r="D288" s="172"/>
      <c r="E288" s="11"/>
      <c r="I288" s="11"/>
      <c r="J288" s="11"/>
      <c r="K288" s="11"/>
      <c r="L288" s="11"/>
      <c r="M288" s="5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  <c r="AB288" s="172"/>
      <c r="AC288" s="172"/>
      <c r="AD288" s="172"/>
      <c r="AE288" s="172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  <c r="AP288" s="172"/>
      <c r="AQ288" s="172"/>
    </row>
    <row r="289" spans="2:43">
      <c r="B289" s="172"/>
      <c r="C289" s="182"/>
      <c r="D289" s="172"/>
      <c r="E289" s="11"/>
      <c r="I289" s="11"/>
      <c r="J289" s="11"/>
      <c r="K289" s="11"/>
      <c r="L289" s="11"/>
      <c r="M289" s="5"/>
      <c r="N289" s="172"/>
      <c r="O289" s="172"/>
      <c r="P289" s="172"/>
      <c r="Q289" s="172"/>
      <c r="R289" s="172"/>
      <c r="S289" s="170"/>
      <c r="T289" s="171"/>
      <c r="U289" s="235"/>
      <c r="V289" s="172"/>
      <c r="W289" s="172"/>
      <c r="X289" s="172"/>
      <c r="Y289" s="172"/>
      <c r="Z289" s="172"/>
      <c r="AA289" s="172"/>
      <c r="AB289" s="172"/>
      <c r="AC289" s="172"/>
      <c r="AD289" s="172"/>
      <c r="AE289" s="172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  <c r="AP289" s="172"/>
      <c r="AQ289" s="172"/>
    </row>
    <row r="290" spans="2:43">
      <c r="B290" s="172"/>
      <c r="C290" s="182"/>
      <c r="D290" s="172"/>
      <c r="E290" s="11"/>
      <c r="I290" s="11"/>
      <c r="J290" s="11"/>
      <c r="K290" s="11"/>
      <c r="L290" s="11"/>
      <c r="M290" s="5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  <c r="AA290" s="172"/>
      <c r="AB290" s="172"/>
      <c r="AC290" s="172"/>
      <c r="AD290" s="172"/>
      <c r="AE290" s="172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  <c r="AP290" s="172"/>
      <c r="AQ290" s="172"/>
    </row>
    <row r="291" spans="2:43">
      <c r="B291" s="172"/>
      <c r="C291" s="182"/>
      <c r="D291" s="172"/>
      <c r="E291" s="11"/>
      <c r="I291" s="11"/>
      <c r="J291" s="11"/>
      <c r="K291" s="11"/>
      <c r="L291" s="11"/>
      <c r="M291" s="5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  <c r="AP291" s="172"/>
      <c r="AQ291" s="172"/>
    </row>
    <row r="292" spans="2:43">
      <c r="B292" s="172"/>
      <c r="C292" s="182"/>
      <c r="D292" s="172"/>
      <c r="E292" s="11"/>
      <c r="I292" s="11"/>
      <c r="J292" s="11"/>
      <c r="K292" s="11"/>
      <c r="L292" s="11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</row>
    <row r="293" spans="2:43">
      <c r="B293" s="172"/>
      <c r="C293" s="182"/>
      <c r="D293" s="172"/>
      <c r="E293" s="11"/>
      <c r="I293" s="11"/>
      <c r="J293" s="11"/>
      <c r="K293" s="11"/>
      <c r="L293" s="11"/>
      <c r="M293" s="341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172"/>
    </row>
    <row r="294" spans="2:43">
      <c r="B294" s="172"/>
      <c r="C294" s="182"/>
      <c r="D294" s="172"/>
      <c r="E294" s="11"/>
      <c r="I294" s="11"/>
      <c r="J294" s="11"/>
      <c r="K294" s="11"/>
      <c r="L294" s="11"/>
      <c r="M294" s="235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172"/>
    </row>
    <row r="295" spans="2:43">
      <c r="B295" s="172"/>
      <c r="C295" s="182"/>
      <c r="D295" s="172"/>
      <c r="E295" s="11"/>
      <c r="I295" s="11"/>
      <c r="J295" s="11"/>
      <c r="K295" s="11"/>
      <c r="L295" s="11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</row>
    <row r="296" spans="2:43" ht="15.75">
      <c r="B296" s="191"/>
      <c r="C296" s="167"/>
      <c r="D296" s="166"/>
      <c r="E296" s="11"/>
      <c r="I296" s="11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</row>
    <row r="297" spans="2:43">
      <c r="B297" s="172"/>
      <c r="C297" s="298"/>
      <c r="D297" s="172"/>
      <c r="E297" s="11"/>
      <c r="I297" s="11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  <c r="AP297" s="172"/>
      <c r="AQ297" s="172"/>
    </row>
    <row r="298" spans="2:43">
      <c r="B298" s="198"/>
      <c r="C298" s="167"/>
      <c r="D298" s="180"/>
      <c r="E298" s="11"/>
      <c r="I298" s="11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  <c r="AP298" s="172"/>
      <c r="AQ298" s="172"/>
    </row>
    <row r="299" spans="2:43">
      <c r="B299" s="187"/>
      <c r="C299" s="167"/>
      <c r="D299" s="166"/>
      <c r="E299" s="11"/>
      <c r="I299" s="11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  <c r="AP299" s="172"/>
      <c r="AQ299" s="172"/>
    </row>
    <row r="300" spans="2:43">
      <c r="B300" s="183"/>
      <c r="C300" s="167"/>
      <c r="D300" s="166"/>
      <c r="E300" s="11"/>
      <c r="I300" s="11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</row>
    <row r="301" spans="2:43">
      <c r="B301" s="166"/>
      <c r="C301" s="167"/>
      <c r="D301" s="166"/>
      <c r="E301" s="11"/>
      <c r="I301" s="11"/>
      <c r="M301" s="172"/>
      <c r="N301" s="172"/>
      <c r="O301" s="172"/>
      <c r="P301" s="177"/>
      <c r="Q301" s="177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  <c r="AP301" s="172"/>
      <c r="AQ301" s="172"/>
    </row>
    <row r="302" spans="2:43">
      <c r="B302" s="183"/>
      <c r="C302" s="167"/>
      <c r="D302" s="171"/>
      <c r="E302" s="11"/>
      <c r="I302" s="11"/>
      <c r="M302" s="172"/>
      <c r="N302" s="172"/>
      <c r="O302" s="172"/>
      <c r="P302" s="166"/>
      <c r="Q302" s="235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</row>
    <row r="303" spans="2:43">
      <c r="B303" s="183"/>
      <c r="C303" s="167"/>
      <c r="D303" s="166"/>
      <c r="E303" s="11"/>
      <c r="I303" s="11"/>
      <c r="M303" s="172"/>
      <c r="N303" s="172"/>
      <c r="O303" s="172"/>
      <c r="P303" s="166"/>
      <c r="Q303" s="235"/>
      <c r="R303" s="172"/>
      <c r="S303" s="172"/>
      <c r="T303" s="172"/>
      <c r="U303" s="172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  <c r="AP303" s="172"/>
      <c r="AQ303" s="172"/>
    </row>
    <row r="304" spans="2:43">
      <c r="B304" s="183"/>
      <c r="C304" s="167"/>
      <c r="D304" s="166"/>
      <c r="E304" s="11"/>
      <c r="I304" s="11"/>
      <c r="M304" s="172"/>
      <c r="N304" s="172"/>
      <c r="O304" s="172"/>
      <c r="P304" s="171"/>
      <c r="Q304" s="209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  <c r="AP304" s="172"/>
      <c r="AQ304" s="172"/>
    </row>
    <row r="305" spans="2:43">
      <c r="B305" s="172"/>
      <c r="C305" s="182"/>
      <c r="D305" s="172"/>
      <c r="E305" s="11"/>
      <c r="I305" s="11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  <c r="AP305" s="172"/>
      <c r="AQ305" s="172"/>
    </row>
    <row r="306" spans="2:43">
      <c r="B306" s="172"/>
      <c r="C306" s="182"/>
      <c r="D306" s="172"/>
      <c r="E306" s="11"/>
      <c r="I306" s="11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2"/>
    </row>
    <row r="307" spans="2:43">
      <c r="B307" s="172"/>
      <c r="C307" s="182"/>
      <c r="D307" s="172"/>
      <c r="E307" s="11"/>
      <c r="I307" s="11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  <c r="AP307" s="172"/>
      <c r="AQ307" s="172"/>
    </row>
    <row r="308" spans="2:43">
      <c r="B308" s="172"/>
      <c r="C308" s="182"/>
      <c r="D308" s="172"/>
      <c r="E308" s="11"/>
      <c r="I308" s="11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  <c r="AP308" s="172"/>
      <c r="AQ308" s="172"/>
    </row>
    <row r="309" spans="2:43">
      <c r="B309" s="172"/>
      <c r="C309" s="302"/>
      <c r="D309" s="172"/>
      <c r="E309" s="11"/>
      <c r="I309" s="11"/>
      <c r="M309" s="341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</row>
    <row r="310" spans="2:43">
      <c r="B310" s="183"/>
      <c r="C310" s="167"/>
      <c r="D310" s="171"/>
      <c r="E310" s="11"/>
      <c r="I310" s="11"/>
      <c r="M310" s="356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</row>
    <row r="311" spans="2:43">
      <c r="B311" s="297"/>
      <c r="C311" s="167"/>
      <c r="D311" s="171"/>
      <c r="E311" s="172"/>
      <c r="I311" s="172"/>
      <c r="M311" s="209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  <c r="AA311" s="172"/>
      <c r="AB311" s="172"/>
      <c r="AC311" s="172"/>
      <c r="AD311" s="172"/>
      <c r="AE311" s="172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  <c r="AP311" s="172"/>
      <c r="AQ311" s="172"/>
    </row>
    <row r="312" spans="2:43">
      <c r="B312" s="183"/>
      <c r="C312" s="167"/>
      <c r="D312" s="166"/>
      <c r="E312" s="573"/>
      <c r="I312" s="172"/>
      <c r="M312" s="209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  <c r="AP312" s="172"/>
      <c r="AQ312" s="172"/>
    </row>
    <row r="313" spans="2:43">
      <c r="B313" s="187"/>
      <c r="C313" s="167"/>
      <c r="D313" s="166"/>
      <c r="E313" s="264"/>
      <c r="I313" s="340"/>
      <c r="M313" s="235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  <c r="AP313" s="172"/>
      <c r="AQ313" s="172"/>
    </row>
    <row r="314" spans="2:43">
      <c r="B314" s="172"/>
      <c r="C314" s="182"/>
      <c r="D314" s="172"/>
      <c r="E314" s="167"/>
      <c r="I314" s="170"/>
      <c r="M314" s="209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</row>
    <row r="315" spans="2:43">
      <c r="B315" s="172"/>
      <c r="C315" s="182"/>
      <c r="D315" s="172"/>
      <c r="E315" s="167"/>
      <c r="I315" s="166"/>
      <c r="M315" s="34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  <c r="AA315" s="172"/>
      <c r="AB315" s="172"/>
      <c r="AC315" s="172"/>
      <c r="AD315" s="172"/>
      <c r="AE315" s="172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  <c r="AP315" s="172"/>
      <c r="AQ315" s="172"/>
    </row>
    <row r="316" spans="2:43">
      <c r="B316" s="172"/>
      <c r="C316" s="182"/>
      <c r="D316" s="172"/>
      <c r="E316" s="167"/>
      <c r="I316" s="171"/>
      <c r="M316" s="209"/>
      <c r="N316" s="172"/>
      <c r="O316" s="172"/>
      <c r="P316" s="172"/>
      <c r="Q316" s="303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  <c r="AP316" s="172"/>
      <c r="AQ316" s="172"/>
    </row>
    <row r="317" spans="2:43">
      <c r="B317" s="172"/>
      <c r="C317" s="182"/>
      <c r="D317" s="172"/>
      <c r="E317" s="167"/>
      <c r="I317" s="171"/>
      <c r="M317" s="209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72"/>
      <c r="AB317" s="172"/>
      <c r="AC317" s="172"/>
      <c r="AD317" s="172"/>
      <c r="AE317" s="172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  <c r="AP317" s="172"/>
      <c r="AQ317" s="172"/>
    </row>
    <row r="318" spans="2:43">
      <c r="B318" s="172"/>
      <c r="C318" s="182"/>
      <c r="D318" s="172"/>
      <c r="E318" s="167"/>
      <c r="I318" s="166"/>
      <c r="M318" s="209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  <c r="AP318" s="172"/>
      <c r="AQ318" s="172"/>
    </row>
    <row r="319" spans="2:43">
      <c r="B319" s="172"/>
      <c r="C319" s="182"/>
      <c r="D319" s="172"/>
      <c r="E319" s="167"/>
      <c r="I319" s="171"/>
      <c r="M319" s="209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72"/>
      <c r="AC319" s="172"/>
      <c r="AD319" s="172"/>
      <c r="AE319" s="172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  <c r="AP319" s="172"/>
      <c r="AQ319" s="172"/>
    </row>
    <row r="320" spans="2:43">
      <c r="B320" s="172"/>
      <c r="C320" s="182"/>
      <c r="D320" s="172"/>
      <c r="E320" s="170"/>
      <c r="I320" s="166"/>
      <c r="M320" s="172"/>
      <c r="N320" s="172"/>
      <c r="O320" s="172"/>
      <c r="P320" s="215"/>
      <c r="Q320" s="215"/>
      <c r="R320" s="215"/>
      <c r="S320" s="215"/>
      <c r="T320" s="215"/>
      <c r="U320" s="215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</row>
    <row r="321" spans="2:43">
      <c r="B321" s="172"/>
      <c r="C321" s="182"/>
      <c r="D321" s="172"/>
      <c r="E321" s="167"/>
      <c r="I321" s="174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  <c r="AA321" s="172"/>
      <c r="AB321" s="172"/>
      <c r="AC321" s="172"/>
      <c r="AD321" s="172"/>
      <c r="AE321" s="172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  <c r="AP321" s="172"/>
      <c r="AQ321" s="172"/>
    </row>
    <row r="322" spans="2:43">
      <c r="B322" s="172"/>
      <c r="C322" s="182"/>
      <c r="D322" s="172"/>
      <c r="E322" s="172"/>
      <c r="I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  <c r="AP322" s="172"/>
      <c r="AQ322" s="172"/>
    </row>
    <row r="323" spans="2:43">
      <c r="B323" s="172"/>
      <c r="C323" s="182"/>
      <c r="D323" s="172"/>
      <c r="E323" s="172"/>
      <c r="I323" s="172"/>
      <c r="M323" s="172"/>
      <c r="N323" s="172"/>
      <c r="O323" s="172"/>
      <c r="P323" s="172"/>
      <c r="Q323" s="172"/>
      <c r="R323" s="172"/>
      <c r="S323" s="172"/>
      <c r="T323" s="172"/>
      <c r="U323" s="256"/>
      <c r="V323" s="339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  <c r="AP323" s="172"/>
      <c r="AQ323" s="172"/>
    </row>
    <row r="324" spans="2:43">
      <c r="B324" s="172"/>
      <c r="C324" s="182"/>
      <c r="D324" s="172"/>
      <c r="E324" s="172"/>
      <c r="I324" s="172"/>
      <c r="M324" s="172"/>
      <c r="N324" s="172"/>
      <c r="O324" s="172"/>
      <c r="P324" s="172"/>
      <c r="Q324" s="172"/>
      <c r="R324" s="172"/>
      <c r="S324" s="256"/>
      <c r="T324" s="256"/>
      <c r="U324" s="256"/>
      <c r="V324" s="172"/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  <c r="AP324" s="172"/>
      <c r="AQ324" s="172"/>
    </row>
    <row r="325" spans="2:43" ht="15.75">
      <c r="B325" s="188"/>
      <c r="C325" s="172"/>
      <c r="D325" s="182"/>
      <c r="E325" s="172"/>
      <c r="I325" s="172"/>
      <c r="M325" s="172"/>
      <c r="N325" s="172"/>
      <c r="O325" s="172"/>
      <c r="P325" s="172"/>
      <c r="Q325" s="172"/>
      <c r="R325" s="172"/>
      <c r="S325" s="256"/>
      <c r="T325" s="256"/>
      <c r="U325" s="256"/>
      <c r="V325" s="172"/>
      <c r="W325" s="172"/>
      <c r="X325" s="172"/>
      <c r="Y325" s="172"/>
      <c r="Z325" s="172"/>
      <c r="AA325" s="172"/>
      <c r="AB325" s="172"/>
      <c r="AC325" s="172"/>
      <c r="AD325" s="172"/>
      <c r="AE325" s="172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  <c r="AP325" s="172"/>
      <c r="AQ325" s="172"/>
    </row>
    <row r="326" spans="2:43">
      <c r="B326" s="172"/>
      <c r="C326" s="298"/>
      <c r="D326" s="172"/>
      <c r="E326" s="578"/>
      <c r="I326" s="172"/>
      <c r="M326" s="172"/>
      <c r="N326" s="172"/>
      <c r="O326" s="172"/>
      <c r="P326" s="361"/>
      <c r="Q326" s="199"/>
      <c r="R326" s="172"/>
      <c r="S326" s="199"/>
      <c r="T326" s="172"/>
      <c r="U326" s="170"/>
      <c r="V326" s="172"/>
      <c r="W326" s="172"/>
      <c r="X326" s="172"/>
      <c r="Y326" s="172"/>
      <c r="Z326" s="172"/>
      <c r="AA326" s="172"/>
      <c r="AB326" s="172"/>
      <c r="AC326" s="172"/>
      <c r="AD326" s="172"/>
      <c r="AE326" s="172"/>
      <c r="AF326" s="172"/>
      <c r="AG326" s="172"/>
      <c r="AH326" s="172"/>
      <c r="AI326" s="172"/>
      <c r="AJ326" s="172"/>
      <c r="AK326" s="172"/>
      <c r="AL326" s="172"/>
      <c r="AM326" s="172"/>
      <c r="AN326" s="172"/>
      <c r="AO326" s="172"/>
      <c r="AP326" s="172"/>
      <c r="AQ326" s="172"/>
    </row>
    <row r="327" spans="2:43">
      <c r="B327" s="183"/>
      <c r="C327" s="167"/>
      <c r="D327" s="166"/>
      <c r="E327" s="172"/>
      <c r="I327" s="172"/>
      <c r="M327" s="172"/>
      <c r="N327" s="172"/>
      <c r="O327" s="172"/>
      <c r="P327" s="173"/>
      <c r="Q327" s="199"/>
      <c r="R327" s="172"/>
      <c r="S327" s="199"/>
      <c r="T327" s="172"/>
      <c r="U327" s="170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172"/>
    </row>
    <row r="328" spans="2:43">
      <c r="B328" s="183"/>
      <c r="C328" s="167"/>
      <c r="D328" s="166"/>
      <c r="E328" s="577"/>
      <c r="I328" s="172"/>
      <c r="M328" s="172"/>
      <c r="N328" s="172"/>
      <c r="O328" s="172"/>
      <c r="P328" s="173"/>
      <c r="Q328" s="167"/>
      <c r="R328" s="172"/>
      <c r="S328" s="199"/>
      <c r="T328" s="172"/>
      <c r="U328" s="167"/>
      <c r="V328" s="172"/>
      <c r="W328" s="172"/>
      <c r="X328" s="172"/>
      <c r="Y328" s="172"/>
      <c r="Z328" s="172"/>
      <c r="AA328" s="172"/>
      <c r="AB328" s="172"/>
      <c r="AC328" s="172"/>
      <c r="AD328" s="172"/>
      <c r="AE328" s="172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  <c r="AP328" s="172"/>
      <c r="AQ328" s="172"/>
    </row>
    <row r="329" spans="2:43">
      <c r="B329" s="186"/>
      <c r="C329" s="167"/>
      <c r="D329" s="371"/>
      <c r="E329" s="172"/>
      <c r="I329" s="172"/>
      <c r="M329" s="341"/>
      <c r="N329" s="172"/>
      <c r="O329" s="172"/>
      <c r="P329" s="362"/>
      <c r="Q329" s="199"/>
      <c r="R329" s="172"/>
      <c r="S329" s="199"/>
      <c r="T329" s="363"/>
      <c r="U329" s="167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</row>
    <row r="330" spans="2:43">
      <c r="B330" s="183"/>
      <c r="C330" s="167"/>
      <c r="D330" s="166"/>
      <c r="E330" s="172"/>
      <c r="I330" s="172"/>
      <c r="M330" s="172"/>
      <c r="N330" s="172"/>
      <c r="O330" s="172"/>
      <c r="P330" s="361"/>
      <c r="Q330" s="199"/>
      <c r="R330" s="172"/>
      <c r="S330" s="199"/>
      <c r="T330" s="224"/>
      <c r="U330" s="167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</row>
    <row r="331" spans="2:43">
      <c r="B331" s="186"/>
      <c r="C331" s="167"/>
      <c r="D331" s="166"/>
      <c r="E331" s="172"/>
      <c r="I331" s="172"/>
      <c r="M331" s="209"/>
      <c r="N331" s="172"/>
      <c r="O331" s="172"/>
      <c r="P331" s="361"/>
      <c r="Q331" s="353"/>
      <c r="R331" s="172"/>
      <c r="S331" s="199"/>
      <c r="T331" s="172"/>
      <c r="U331" s="167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</row>
    <row r="332" spans="2:43">
      <c r="B332" s="186"/>
      <c r="C332" s="167"/>
      <c r="D332" s="166"/>
      <c r="E332" s="172"/>
      <c r="I332" s="172"/>
      <c r="M332" s="235"/>
      <c r="N332" s="172"/>
      <c r="O332" s="172"/>
      <c r="P332" s="173"/>
      <c r="Q332" s="199"/>
      <c r="R332" s="172"/>
      <c r="S332" s="199"/>
      <c r="T332" s="172"/>
      <c r="U332" s="167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</row>
    <row r="333" spans="2:43">
      <c r="B333" s="172"/>
      <c r="C333" s="182"/>
      <c r="D333" s="172"/>
      <c r="E333" s="172"/>
      <c r="I333" s="172"/>
      <c r="M333" s="235"/>
      <c r="N333" s="172"/>
      <c r="O333" s="172"/>
      <c r="P333" s="167"/>
      <c r="Q333" s="350"/>
      <c r="R333" s="172"/>
      <c r="S333" s="199"/>
      <c r="T333" s="172"/>
      <c r="U333" s="167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  <c r="AP333" s="172"/>
      <c r="AQ333" s="172"/>
    </row>
    <row r="334" spans="2:43">
      <c r="B334" s="172"/>
      <c r="C334" s="182"/>
      <c r="D334" s="172"/>
      <c r="E334" s="172"/>
      <c r="I334" s="172"/>
      <c r="M334" s="235"/>
      <c r="N334" s="172"/>
      <c r="O334" s="172"/>
      <c r="P334" s="364"/>
      <c r="Q334" s="199"/>
      <c r="R334" s="363"/>
      <c r="S334" s="199"/>
      <c r="T334" s="172"/>
      <c r="U334" s="167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</row>
    <row r="335" spans="2:43">
      <c r="B335" s="172"/>
      <c r="C335" s="298"/>
      <c r="D335" s="172"/>
      <c r="E335" s="172"/>
      <c r="I335" s="172"/>
      <c r="M335" s="235"/>
      <c r="N335" s="172"/>
      <c r="O335" s="172"/>
      <c r="P335" s="167"/>
      <c r="Q335" s="199"/>
      <c r="R335" s="172"/>
      <c r="S335" s="199"/>
      <c r="T335" s="172"/>
      <c r="U335" s="167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</row>
    <row r="336" spans="2:43">
      <c r="B336" s="297"/>
      <c r="C336" s="171"/>
      <c r="D336" s="171"/>
      <c r="E336" s="172"/>
      <c r="I336" s="172"/>
      <c r="M336" s="587"/>
      <c r="N336" s="172"/>
      <c r="O336" s="172"/>
      <c r="P336" s="167"/>
      <c r="Q336" s="199"/>
      <c r="R336" s="172"/>
      <c r="S336" s="199"/>
      <c r="T336" s="172"/>
      <c r="U336" s="20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</row>
    <row r="337" spans="2:43">
      <c r="B337" s="172"/>
      <c r="C337" s="171"/>
      <c r="D337" s="172"/>
      <c r="E337" s="172"/>
      <c r="I337" s="172"/>
      <c r="M337" s="172"/>
      <c r="N337" s="172"/>
      <c r="O337" s="172"/>
      <c r="P337" s="170"/>
      <c r="Q337" s="199"/>
      <c r="R337" s="366"/>
      <c r="S337" s="199"/>
      <c r="T337" s="172"/>
      <c r="U337" s="172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  <c r="AP337" s="172"/>
      <c r="AQ337" s="172"/>
    </row>
    <row r="338" spans="2:43">
      <c r="B338" s="183"/>
      <c r="C338" s="167"/>
      <c r="D338" s="171"/>
      <c r="E338" s="172"/>
      <c r="I338" s="172"/>
      <c r="M338" s="172"/>
      <c r="N338" s="172"/>
      <c r="O338" s="172"/>
      <c r="P338" s="167"/>
      <c r="Q338" s="172"/>
      <c r="R338" s="172"/>
      <c r="S338" s="199"/>
      <c r="T338" s="170"/>
      <c r="U338" s="167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</row>
    <row r="339" spans="2:43">
      <c r="B339" s="243"/>
      <c r="C339" s="167"/>
      <c r="D339" s="166"/>
      <c r="E339" s="172"/>
      <c r="I339" s="172"/>
      <c r="M339" s="172"/>
      <c r="N339" s="172"/>
      <c r="O339" s="172"/>
      <c r="P339" s="363"/>
      <c r="Q339" s="172"/>
      <c r="R339" s="172"/>
      <c r="S339" s="167"/>
      <c r="T339" s="167"/>
      <c r="U339" s="172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  <c r="AP339" s="172"/>
      <c r="AQ339" s="172"/>
    </row>
    <row r="340" spans="2:43">
      <c r="B340" s="172"/>
      <c r="C340" s="182"/>
      <c r="D340" s="172"/>
      <c r="E340" s="172"/>
      <c r="I340" s="172"/>
      <c r="M340" s="172"/>
      <c r="N340" s="172"/>
      <c r="O340" s="172"/>
      <c r="P340" s="172"/>
      <c r="Q340" s="172"/>
      <c r="R340" s="172"/>
      <c r="S340" s="167"/>
      <c r="T340" s="172"/>
      <c r="U340" s="172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  <c r="AP340" s="172"/>
      <c r="AQ340" s="172"/>
    </row>
    <row r="341" spans="2:43">
      <c r="B341" s="172"/>
      <c r="C341" s="182"/>
      <c r="D341" s="172"/>
      <c r="E341" s="231"/>
      <c r="I341" s="172"/>
      <c r="M341" s="341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  <c r="AP341" s="172"/>
      <c r="AQ341" s="172"/>
    </row>
    <row r="342" spans="2:43">
      <c r="B342" s="184"/>
      <c r="C342" s="167"/>
      <c r="D342" s="166"/>
      <c r="E342" s="264"/>
      <c r="I342" s="340"/>
      <c r="M342" s="229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</row>
    <row r="343" spans="2:43">
      <c r="B343" s="172"/>
      <c r="C343" s="172"/>
      <c r="D343" s="172"/>
      <c r="E343" s="167"/>
      <c r="I343" s="171"/>
      <c r="M343" s="228"/>
      <c r="N343" s="172"/>
      <c r="O343" s="172"/>
      <c r="P343" s="340"/>
      <c r="Q343" s="341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  <c r="AP343" s="172"/>
      <c r="AQ343" s="172"/>
    </row>
    <row r="344" spans="2:43">
      <c r="B344" s="257"/>
      <c r="C344" s="257"/>
      <c r="D344" s="590"/>
      <c r="E344" s="167"/>
      <c r="I344" s="171"/>
      <c r="M344" s="235"/>
      <c r="N344" s="172"/>
      <c r="O344" s="172"/>
      <c r="P344" s="171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2"/>
    </row>
    <row r="345" spans="2:43">
      <c r="B345" s="183"/>
      <c r="C345" s="167"/>
      <c r="D345" s="166"/>
      <c r="E345" s="167"/>
      <c r="I345" s="166"/>
      <c r="M345" s="235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  <c r="AP345" s="172"/>
      <c r="AQ345" s="172"/>
    </row>
    <row r="346" spans="2:43">
      <c r="B346" s="183"/>
      <c r="C346" s="199"/>
      <c r="D346" s="166"/>
      <c r="E346" s="237"/>
      <c r="I346" s="172"/>
      <c r="M346" s="235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  <c r="AP346" s="172"/>
      <c r="AQ346" s="172"/>
    </row>
    <row r="347" spans="2:43" ht="15.75">
      <c r="B347" s="190"/>
      <c r="C347" s="172"/>
      <c r="D347" s="182"/>
      <c r="E347" s="264"/>
      <c r="I347" s="340"/>
      <c r="M347" s="209"/>
      <c r="N347" s="172"/>
      <c r="O347" s="172"/>
      <c r="P347" s="343"/>
      <c r="Q347" s="172"/>
      <c r="R347" s="358"/>
      <c r="S347" s="359"/>
      <c r="T347" s="172"/>
      <c r="U347" s="159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</row>
    <row r="348" spans="2:43">
      <c r="B348" s="172"/>
      <c r="C348" s="298"/>
      <c r="D348" s="172"/>
      <c r="E348" s="170"/>
      <c r="I348" s="166"/>
      <c r="M348" s="232"/>
      <c r="N348" s="172"/>
      <c r="O348" s="172"/>
      <c r="P348" s="172"/>
      <c r="Q348" s="199"/>
      <c r="R348" s="172"/>
      <c r="S348" s="199"/>
      <c r="T348" s="172"/>
      <c r="U348" s="170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</row>
    <row r="349" spans="2:43">
      <c r="B349" s="198"/>
      <c r="C349" s="180"/>
      <c r="D349" s="171"/>
      <c r="E349" s="170"/>
      <c r="I349" s="171"/>
      <c r="M349" s="172"/>
      <c r="N349" s="172"/>
      <c r="O349" s="172"/>
      <c r="P349" s="172"/>
      <c r="Q349" s="199"/>
      <c r="R349" s="307"/>
      <c r="S349" s="199"/>
      <c r="T349" s="172"/>
      <c r="U349" s="170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</row>
    <row r="350" spans="2:43">
      <c r="B350" s="172"/>
      <c r="C350" s="182"/>
      <c r="D350" s="172"/>
      <c r="E350" s="170"/>
      <c r="I350" s="166"/>
      <c r="M350" s="229"/>
      <c r="N350" s="172"/>
      <c r="O350" s="172"/>
      <c r="P350" s="173"/>
      <c r="Q350" s="199"/>
      <c r="R350" s="172"/>
      <c r="S350" s="199"/>
      <c r="T350" s="172"/>
      <c r="U350" s="170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</row>
    <row r="351" spans="2:43">
      <c r="B351" s="172"/>
      <c r="C351" s="182"/>
      <c r="D351" s="172"/>
      <c r="E351" s="170"/>
      <c r="I351" s="166"/>
      <c r="P351" s="367"/>
      <c r="Q351" s="199"/>
      <c r="R351" s="172"/>
      <c r="S351" s="199"/>
      <c r="T351" s="172"/>
      <c r="U351" s="167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</row>
    <row r="352" spans="2:43">
      <c r="B352" s="172"/>
      <c r="C352" s="182"/>
      <c r="D352" s="172"/>
      <c r="E352" s="170"/>
      <c r="I352" s="171"/>
      <c r="P352" s="173"/>
      <c r="Q352" s="199"/>
      <c r="R352" s="172"/>
      <c r="S352" s="199"/>
      <c r="T352" s="172"/>
      <c r="U352" s="167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</row>
    <row r="353" spans="2:43">
      <c r="B353" s="172"/>
      <c r="C353" s="182"/>
      <c r="D353" s="172"/>
      <c r="E353" s="167"/>
      <c r="I353" s="215"/>
      <c r="P353" s="173"/>
      <c r="Q353" s="167"/>
      <c r="R353" s="172"/>
      <c r="S353" s="199"/>
      <c r="T353" s="172"/>
      <c r="U353" s="167"/>
      <c r="V353" s="366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</row>
    <row r="354" spans="2:43">
      <c r="B354" s="185"/>
      <c r="C354" s="167"/>
      <c r="D354" s="166"/>
      <c r="E354" s="577"/>
      <c r="I354" s="172"/>
      <c r="P354" s="173"/>
      <c r="Q354" s="199"/>
      <c r="R354" s="172"/>
      <c r="S354" s="199"/>
      <c r="T354" s="363"/>
      <c r="U354" s="167"/>
      <c r="V354" s="366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  <c r="AP354" s="172"/>
      <c r="AQ354" s="172"/>
    </row>
    <row r="355" spans="2:43">
      <c r="B355" s="184"/>
      <c r="C355" s="167"/>
      <c r="D355" s="166"/>
      <c r="E355" s="202"/>
      <c r="I355" s="172"/>
      <c r="P355" s="361"/>
      <c r="Q355" s="199"/>
      <c r="R355" s="172"/>
      <c r="S355" s="199"/>
      <c r="T355" s="224"/>
      <c r="U355" s="167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</row>
    <row r="356" spans="2:43">
      <c r="B356" s="184"/>
      <c r="C356" s="167"/>
      <c r="D356" s="166"/>
      <c r="E356" s="264"/>
      <c r="I356" s="172"/>
      <c r="P356" s="361"/>
      <c r="Q356" s="353"/>
      <c r="R356" s="172"/>
      <c r="S356" s="199"/>
      <c r="T356" s="172"/>
      <c r="U356" s="167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</row>
    <row r="357" spans="2:43">
      <c r="B357" s="172"/>
      <c r="C357" s="182"/>
      <c r="D357" s="172"/>
      <c r="E357" s="592"/>
      <c r="I357" s="172"/>
      <c r="P357" s="173"/>
      <c r="Q357" s="199"/>
      <c r="R357" s="172"/>
      <c r="S357" s="199"/>
      <c r="T357" s="172"/>
      <c r="U357" s="167"/>
      <c r="V357" s="172"/>
      <c r="W357" s="172"/>
      <c r="X357" s="172"/>
      <c r="Y357" s="172"/>
      <c r="Z357" s="172"/>
      <c r="AA357" s="172"/>
      <c r="AB357" s="172"/>
      <c r="AC357" s="172"/>
      <c r="AD357" s="172"/>
      <c r="AE357" s="172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  <c r="AP357" s="172"/>
      <c r="AQ357" s="172"/>
    </row>
    <row r="358" spans="2:43">
      <c r="B358" s="172"/>
      <c r="C358" s="182"/>
      <c r="D358" s="172"/>
      <c r="E358" s="593"/>
      <c r="I358" s="172"/>
      <c r="P358" s="167"/>
      <c r="Q358" s="350"/>
      <c r="R358" s="366"/>
      <c r="S358" s="199"/>
      <c r="T358" s="172"/>
      <c r="U358" s="167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2"/>
    </row>
    <row r="359" spans="2:43">
      <c r="B359" s="257"/>
      <c r="C359" s="182"/>
      <c r="D359" s="172"/>
      <c r="E359" s="593"/>
      <c r="I359" s="172"/>
      <c r="P359" s="364"/>
      <c r="Q359" s="199"/>
      <c r="R359" s="172"/>
      <c r="S359" s="199"/>
      <c r="T359" s="172"/>
      <c r="U359" s="202"/>
      <c r="V359" s="172"/>
      <c r="W359" s="172"/>
      <c r="X359" s="172"/>
      <c r="Y359" s="172"/>
      <c r="Z359" s="172"/>
      <c r="AA359" s="172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  <c r="AP359" s="172"/>
      <c r="AQ359" s="172"/>
    </row>
    <row r="360" spans="2:43">
      <c r="B360" s="172"/>
      <c r="C360" s="182"/>
      <c r="D360" s="172"/>
      <c r="E360" s="167"/>
      <c r="I360" s="172"/>
      <c r="J360" s="172"/>
      <c r="K360" s="298"/>
      <c r="L360" s="172"/>
      <c r="P360" s="167"/>
      <c r="Q360" s="199"/>
      <c r="R360" s="172"/>
      <c r="S360" s="199"/>
      <c r="T360" s="172"/>
      <c r="U360" s="172"/>
      <c r="V360" s="172"/>
      <c r="W360" s="172"/>
      <c r="X360" s="172"/>
      <c r="Y360" s="172"/>
      <c r="Z360" s="172"/>
      <c r="AA360" s="172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  <c r="AP360" s="172"/>
      <c r="AQ360" s="172"/>
    </row>
    <row r="361" spans="2:43">
      <c r="B361" s="172"/>
      <c r="C361" s="182"/>
      <c r="D361" s="172"/>
      <c r="E361" s="167"/>
      <c r="I361" s="172"/>
      <c r="J361" s="172"/>
      <c r="K361" s="182"/>
      <c r="L361" s="172"/>
      <c r="P361" s="167"/>
      <c r="Q361" s="199"/>
      <c r="R361" s="172"/>
      <c r="S361" s="199"/>
      <c r="T361" s="172"/>
      <c r="U361" s="172"/>
      <c r="V361" s="172"/>
      <c r="W361" s="172"/>
      <c r="X361" s="172"/>
      <c r="Y361" s="172"/>
      <c r="Z361" s="172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  <c r="AP361" s="172"/>
      <c r="AQ361" s="172"/>
    </row>
    <row r="362" spans="2:43">
      <c r="B362" s="172"/>
      <c r="C362" s="182"/>
      <c r="D362" s="172"/>
      <c r="E362" s="170"/>
      <c r="I362" s="172"/>
      <c r="J362" s="183"/>
      <c r="K362" s="167"/>
      <c r="L362" s="166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</row>
    <row r="363" spans="2:43">
      <c r="B363" s="172"/>
      <c r="C363" s="182"/>
      <c r="D363" s="172"/>
      <c r="E363" s="593"/>
      <c r="I363" s="172"/>
      <c r="J363" s="172"/>
      <c r="K363" s="167"/>
      <c r="L363" s="18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</row>
    <row r="364" spans="2:43">
      <c r="B364" s="172"/>
      <c r="C364" s="182"/>
      <c r="D364" s="172"/>
      <c r="E364" s="593"/>
      <c r="I364" s="172"/>
      <c r="J364" s="183"/>
      <c r="K364" s="167"/>
      <c r="L364" s="31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</row>
    <row r="365" spans="2:43">
      <c r="B365" s="172"/>
      <c r="C365" s="182"/>
      <c r="D365" s="172"/>
      <c r="E365" s="593"/>
      <c r="I365" s="172"/>
      <c r="J365" s="172"/>
      <c r="K365" s="182"/>
      <c r="L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</row>
    <row r="366" spans="2:43">
      <c r="B366" s="172"/>
      <c r="C366" s="182"/>
      <c r="D366" s="172"/>
      <c r="E366" s="167"/>
      <c r="I366" s="172"/>
      <c r="J366" s="172"/>
      <c r="K366" s="182"/>
      <c r="L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</row>
    <row r="367" spans="2:43">
      <c r="B367" s="172"/>
      <c r="C367" s="182"/>
      <c r="D367" s="172"/>
      <c r="E367" s="173"/>
      <c r="I367" s="172"/>
      <c r="J367" s="172"/>
      <c r="K367" s="182"/>
      <c r="L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</row>
    <row r="368" spans="2:43">
      <c r="B368" s="172"/>
      <c r="C368" s="182"/>
      <c r="D368" s="172"/>
      <c r="E368" s="173"/>
      <c r="I368" s="172"/>
      <c r="J368" s="172"/>
      <c r="K368" s="182"/>
      <c r="L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</row>
    <row r="369" spans="2:43">
      <c r="B369" s="172"/>
      <c r="C369" s="182"/>
      <c r="D369" s="172"/>
      <c r="E369" s="172"/>
      <c r="I369" s="172"/>
      <c r="J369" s="172"/>
      <c r="K369" s="182"/>
      <c r="L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</row>
    <row r="370" spans="2:43">
      <c r="B370" s="172"/>
      <c r="C370" s="182"/>
      <c r="D370" s="172"/>
      <c r="E370" s="172"/>
      <c r="I370" s="172"/>
      <c r="J370" s="172"/>
      <c r="K370" s="182"/>
      <c r="L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</row>
    <row r="371" spans="2:43">
      <c r="B371" s="172"/>
      <c r="C371" s="182"/>
      <c r="D371" s="172"/>
      <c r="E371" s="264"/>
      <c r="I371" s="340"/>
      <c r="J371" s="341"/>
      <c r="K371" s="264"/>
      <c r="L371" s="340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</row>
    <row r="372" spans="2:43">
      <c r="B372" s="172"/>
      <c r="C372" s="182"/>
      <c r="D372" s="172"/>
      <c r="E372" s="167"/>
      <c r="I372" s="166"/>
      <c r="J372" s="229"/>
      <c r="K372" s="170"/>
      <c r="L372" s="171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  <c r="AP372" s="172"/>
      <c r="AQ372" s="172"/>
    </row>
    <row r="373" spans="2:43">
      <c r="B373" s="172"/>
      <c r="C373" s="182"/>
      <c r="D373" s="172"/>
      <c r="E373" s="167"/>
      <c r="I373" s="171"/>
      <c r="J373" s="232"/>
      <c r="K373" s="170"/>
      <c r="L373" s="171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  <c r="AP373" s="172"/>
      <c r="AQ373" s="172"/>
    </row>
    <row r="374" spans="2:43">
      <c r="B374" s="172"/>
      <c r="C374" s="172"/>
      <c r="D374" s="172"/>
      <c r="E374" s="167"/>
      <c r="I374" s="166"/>
      <c r="J374" s="235"/>
      <c r="K374" s="170"/>
      <c r="L374" s="171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</row>
    <row r="375" spans="2:43">
      <c r="B375" s="172"/>
      <c r="C375" s="172"/>
      <c r="D375" s="172"/>
      <c r="E375" s="167"/>
      <c r="I375" s="166"/>
      <c r="J375" s="172"/>
      <c r="K375" s="167"/>
      <c r="L375" s="171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  <c r="AP375" s="172"/>
      <c r="AQ375" s="172"/>
    </row>
    <row r="376" spans="2:43">
      <c r="B376" s="172"/>
      <c r="C376" s="172"/>
      <c r="D376" s="231"/>
      <c r="E376" s="172"/>
      <c r="I376" s="172"/>
      <c r="J376" s="172"/>
      <c r="K376" s="167"/>
      <c r="L376" s="166"/>
      <c r="P376" s="172"/>
      <c r="Q376" s="172"/>
      <c r="R376" s="172"/>
      <c r="S376" s="172"/>
      <c r="T376" s="172"/>
      <c r="U376" s="172"/>
      <c r="V376" s="172"/>
      <c r="W376" s="172"/>
      <c r="X376" s="172"/>
      <c r="Y376" s="172"/>
      <c r="Z376" s="172"/>
      <c r="AA376" s="172"/>
      <c r="AB376" s="172"/>
      <c r="AC376" s="172"/>
      <c r="AD376" s="172"/>
      <c r="AE376" s="172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  <c r="AP376" s="172"/>
      <c r="AQ376" s="172"/>
    </row>
    <row r="377" spans="2:43">
      <c r="B377" s="172"/>
      <c r="C377" s="172"/>
      <c r="D377" s="264"/>
      <c r="E377" s="172"/>
      <c r="I377" s="172"/>
      <c r="J377" s="172"/>
      <c r="K377" s="170"/>
      <c r="L377" s="171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  <c r="AP377" s="172"/>
      <c r="AQ377" s="172"/>
    </row>
    <row r="378" spans="2:43">
      <c r="B378" s="340"/>
      <c r="C378" s="341"/>
      <c r="D378" s="167"/>
      <c r="E378" s="172"/>
      <c r="I378" s="172"/>
      <c r="J378" s="209"/>
      <c r="K378" s="170"/>
      <c r="L378" s="171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  <c r="AP378" s="172"/>
      <c r="AQ378" s="172"/>
    </row>
    <row r="379" spans="2:43">
      <c r="B379" s="166"/>
      <c r="C379" s="235"/>
      <c r="D379" s="167"/>
      <c r="E379" s="172"/>
      <c r="I379" s="172"/>
      <c r="J379" s="209"/>
      <c r="K379" s="170"/>
      <c r="L379" s="171"/>
      <c r="P379" s="172"/>
      <c r="Q379" s="172"/>
      <c r="R379" s="172"/>
      <c r="S379" s="172"/>
      <c r="T379" s="172"/>
      <c r="U379" s="172"/>
      <c r="V379" s="172"/>
      <c r="W379" s="172"/>
      <c r="X379" s="172"/>
      <c r="Y379" s="172"/>
      <c r="Z379" s="172"/>
      <c r="AA379" s="172"/>
      <c r="AB379" s="172"/>
      <c r="AC379" s="172"/>
      <c r="AD379" s="172"/>
      <c r="AE379" s="172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  <c r="AP379" s="172"/>
      <c r="AQ379" s="172"/>
    </row>
    <row r="380" spans="2:43">
      <c r="B380" s="166"/>
      <c r="C380" s="235"/>
      <c r="D380" s="167"/>
      <c r="E380" s="172"/>
      <c r="I380" s="172"/>
      <c r="J380" s="209"/>
      <c r="K380" s="170"/>
      <c r="L380" s="171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</row>
    <row r="381" spans="2:43">
      <c r="B381" s="166"/>
      <c r="C381" s="235"/>
      <c r="D381" s="167"/>
      <c r="E381" s="172"/>
      <c r="I381" s="215"/>
      <c r="J381" s="172"/>
      <c r="K381" s="166"/>
      <c r="L381" s="171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</row>
    <row r="382" spans="2:43">
      <c r="B382" s="166"/>
      <c r="C382" s="235"/>
      <c r="D382" s="167"/>
      <c r="E382" s="172"/>
      <c r="I382" s="257"/>
      <c r="J382" s="172"/>
      <c r="K382" s="172"/>
      <c r="L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</row>
    <row r="383" spans="2:43">
      <c r="B383" s="371"/>
      <c r="C383" s="232"/>
      <c r="D383" s="167"/>
      <c r="E383" s="172"/>
      <c r="I383" s="172"/>
      <c r="J383" s="172"/>
      <c r="K383" s="172"/>
      <c r="L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</row>
    <row r="384" spans="2:43">
      <c r="B384" s="176"/>
      <c r="C384" s="342"/>
      <c r="D384" s="167"/>
      <c r="E384" s="172"/>
      <c r="I384" s="172"/>
      <c r="J384" s="172"/>
      <c r="K384" s="172"/>
      <c r="L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</row>
    <row r="385" spans="2:43">
      <c r="B385" s="174"/>
      <c r="C385" s="233"/>
      <c r="D385" s="167"/>
      <c r="E385" s="172"/>
      <c r="I385" s="172"/>
      <c r="J385" s="172"/>
      <c r="K385" s="172"/>
      <c r="L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</row>
    <row r="386" spans="2:43">
      <c r="B386" s="353"/>
      <c r="C386" s="229"/>
      <c r="D386" s="167"/>
      <c r="E386" s="172"/>
      <c r="I386" s="583"/>
      <c r="J386" s="172"/>
      <c r="K386" s="172"/>
      <c r="L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</row>
    <row r="387" spans="2:43">
      <c r="B387" s="166"/>
      <c r="C387" s="209"/>
      <c r="D387" s="172"/>
      <c r="E387" s="577"/>
      <c r="I387" s="172"/>
      <c r="J387" s="172"/>
      <c r="K387" s="172"/>
      <c r="L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</row>
    <row r="388" spans="2:43" ht="15.75">
      <c r="B388" s="172"/>
      <c r="C388" s="589"/>
      <c r="D388" s="172"/>
      <c r="E388" s="172"/>
      <c r="I388" s="172"/>
      <c r="J388" s="172"/>
      <c r="K388" s="172"/>
      <c r="L388" s="172"/>
      <c r="P388" s="172"/>
      <c r="Q388" s="172"/>
      <c r="R388" s="172"/>
      <c r="S388" s="172"/>
      <c r="T388" s="172"/>
      <c r="U388" s="172"/>
      <c r="V388" s="172"/>
      <c r="W388" s="172"/>
      <c r="X388" s="172"/>
      <c r="Y388" s="172"/>
      <c r="Z388" s="172"/>
      <c r="AA388" s="172"/>
      <c r="AB388" s="172"/>
      <c r="AC388" s="172"/>
      <c r="AD388" s="172"/>
      <c r="AE388" s="172"/>
      <c r="AF388" s="172"/>
      <c r="AG388" s="172"/>
      <c r="AH388" s="172"/>
      <c r="AI388" s="172"/>
      <c r="AJ388" s="172"/>
      <c r="AK388" s="172"/>
      <c r="AL388" s="172"/>
      <c r="AM388" s="172"/>
      <c r="AN388" s="172"/>
      <c r="AO388" s="172"/>
      <c r="AP388" s="172"/>
      <c r="AQ388" s="172"/>
    </row>
    <row r="389" spans="2:43">
      <c r="B389" s="340"/>
      <c r="C389" s="341"/>
      <c r="D389" s="172"/>
      <c r="E389" s="172"/>
      <c r="I389" s="172"/>
      <c r="J389" s="172"/>
      <c r="K389" s="172"/>
      <c r="L389" s="172"/>
      <c r="P389" s="172"/>
      <c r="Q389" s="172"/>
      <c r="R389" s="172"/>
      <c r="S389" s="172"/>
      <c r="T389" s="172"/>
      <c r="U389" s="172"/>
      <c r="V389" s="172"/>
      <c r="W389" s="172"/>
      <c r="X389" s="172"/>
      <c r="Y389" s="172"/>
      <c r="Z389" s="172"/>
      <c r="AA389" s="172"/>
      <c r="AB389" s="172"/>
      <c r="AC389" s="172"/>
      <c r="AD389" s="172"/>
      <c r="AE389" s="172"/>
      <c r="AF389" s="172"/>
      <c r="AG389" s="172"/>
      <c r="AH389" s="172"/>
      <c r="AI389" s="172"/>
      <c r="AJ389" s="172"/>
      <c r="AK389" s="172"/>
      <c r="AL389" s="172"/>
      <c r="AM389" s="172"/>
      <c r="AN389" s="172"/>
      <c r="AO389" s="172"/>
      <c r="AP389" s="172"/>
      <c r="AQ389" s="172"/>
    </row>
    <row r="390" spans="2:43">
      <c r="B390" s="166"/>
      <c r="C390" s="228"/>
      <c r="D390" s="172"/>
      <c r="E390" s="264"/>
      <c r="I390" s="340"/>
      <c r="J390" s="172"/>
      <c r="K390" s="172"/>
      <c r="L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2"/>
      <c r="Z390" s="172"/>
      <c r="AA390" s="172"/>
      <c r="AB390" s="172"/>
      <c r="AC390" s="172"/>
      <c r="AD390" s="172"/>
      <c r="AE390" s="172"/>
      <c r="AF390" s="172"/>
      <c r="AG390" s="172"/>
      <c r="AH390" s="172"/>
      <c r="AI390" s="172"/>
      <c r="AJ390" s="172"/>
      <c r="AK390" s="172"/>
      <c r="AL390" s="172"/>
      <c r="AM390" s="172"/>
      <c r="AN390" s="172"/>
      <c r="AO390" s="172"/>
      <c r="AP390" s="172"/>
      <c r="AQ390" s="172"/>
    </row>
    <row r="391" spans="2:43">
      <c r="B391" s="166"/>
      <c r="C391" s="228"/>
      <c r="D391" s="172"/>
      <c r="E391" s="167"/>
      <c r="I391" s="172"/>
      <c r="J391" s="172"/>
      <c r="K391" s="172"/>
      <c r="L391" s="172"/>
      <c r="P391" s="172"/>
      <c r="Q391" s="172"/>
      <c r="R391" s="172"/>
      <c r="S391" s="172"/>
      <c r="T391" s="172"/>
      <c r="U391" s="172"/>
      <c r="V391" s="172"/>
      <c r="W391" s="172"/>
      <c r="X391" s="172"/>
      <c r="Y391" s="172"/>
      <c r="Z391" s="172"/>
      <c r="AA391" s="172"/>
      <c r="AB391" s="172"/>
      <c r="AC391" s="172"/>
      <c r="AD391" s="172"/>
      <c r="AE391" s="172"/>
      <c r="AF391" s="172"/>
      <c r="AG391" s="172"/>
      <c r="AH391" s="172"/>
      <c r="AI391" s="172"/>
      <c r="AJ391" s="172"/>
      <c r="AK391" s="172"/>
      <c r="AL391" s="172"/>
      <c r="AM391" s="172"/>
      <c r="AN391" s="172"/>
      <c r="AO391" s="172"/>
      <c r="AP391" s="172"/>
      <c r="AQ391" s="172"/>
    </row>
    <row r="392" spans="2:43">
      <c r="B392" s="166"/>
      <c r="C392" s="228"/>
      <c r="D392" s="172"/>
      <c r="E392" s="167"/>
      <c r="I392" s="180"/>
      <c r="J392" s="172"/>
      <c r="K392" s="172"/>
      <c r="L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</row>
    <row r="393" spans="2:43">
      <c r="B393" s="166"/>
      <c r="C393" s="228"/>
      <c r="D393" s="172"/>
      <c r="E393" s="167"/>
      <c r="I393" s="166"/>
      <c r="P393" s="172"/>
      <c r="Q393" s="172"/>
      <c r="R393" s="172"/>
      <c r="S393" s="172"/>
      <c r="T393" s="172"/>
      <c r="U393" s="172"/>
      <c r="V393" s="172"/>
      <c r="W393" s="172"/>
      <c r="X393" s="172"/>
      <c r="Y393" s="172"/>
      <c r="Z393" s="172"/>
      <c r="AA393" s="172"/>
      <c r="AB393" s="172"/>
      <c r="AC393" s="172"/>
      <c r="AD393" s="172"/>
      <c r="AE393" s="172"/>
      <c r="AF393" s="172"/>
      <c r="AG393" s="172"/>
      <c r="AH393" s="172"/>
      <c r="AI393" s="172"/>
      <c r="AJ393" s="172"/>
      <c r="AK393" s="172"/>
      <c r="AL393" s="172"/>
      <c r="AM393" s="172"/>
      <c r="AN393" s="172"/>
      <c r="AO393" s="172"/>
      <c r="AP393" s="172"/>
      <c r="AQ393" s="172"/>
    </row>
    <row r="394" spans="2:43">
      <c r="B394" s="166"/>
      <c r="C394" s="235"/>
      <c r="D394" s="172"/>
      <c r="E394" s="167"/>
      <c r="I394" s="171"/>
      <c r="P394" s="172"/>
      <c r="Q394" s="172"/>
      <c r="R394" s="172"/>
      <c r="S394" s="172"/>
      <c r="T394" s="172"/>
      <c r="U394" s="172"/>
      <c r="V394" s="172"/>
      <c r="W394" s="172"/>
      <c r="X394" s="172"/>
      <c r="Y394" s="172"/>
      <c r="Z394" s="172"/>
      <c r="AA394" s="172"/>
      <c r="AB394" s="172"/>
      <c r="AC394" s="172"/>
      <c r="AD394" s="172"/>
      <c r="AE394" s="172"/>
      <c r="AF394" s="172"/>
      <c r="AG394" s="172"/>
      <c r="AH394" s="172"/>
      <c r="AI394" s="172"/>
      <c r="AJ394" s="172"/>
      <c r="AK394" s="172"/>
      <c r="AL394" s="172"/>
      <c r="AM394" s="172"/>
      <c r="AN394" s="172"/>
      <c r="AO394" s="172"/>
      <c r="AP394" s="172"/>
      <c r="AQ394" s="172"/>
    </row>
    <row r="395" spans="2:43">
      <c r="B395" s="171"/>
      <c r="C395" s="209"/>
      <c r="D395" s="172"/>
      <c r="E395" s="173"/>
      <c r="I395" s="180"/>
      <c r="P395" s="172"/>
      <c r="Q395" s="172"/>
      <c r="R395" s="172"/>
      <c r="S395" s="172"/>
      <c r="T395" s="172"/>
      <c r="U395" s="172"/>
      <c r="V395" s="172"/>
      <c r="W395" s="172"/>
      <c r="X395" s="172"/>
      <c r="Y395" s="172"/>
      <c r="Z395" s="172"/>
      <c r="AA395" s="172"/>
      <c r="AB395" s="172"/>
      <c r="AC395" s="172"/>
      <c r="AD395" s="172"/>
      <c r="AE395" s="172"/>
      <c r="AF395" s="172"/>
      <c r="AG395" s="172"/>
      <c r="AH395" s="172"/>
      <c r="AI395" s="172"/>
      <c r="AJ395" s="172"/>
      <c r="AK395" s="172"/>
      <c r="AL395" s="172"/>
      <c r="AM395" s="172"/>
      <c r="AN395" s="172"/>
      <c r="AO395" s="172"/>
      <c r="AP395" s="172"/>
      <c r="AQ395" s="172"/>
    </row>
    <row r="396" spans="2:43">
      <c r="B396" s="166"/>
      <c r="C396" s="235"/>
      <c r="D396" s="231"/>
      <c r="E396" s="173"/>
      <c r="I396" s="180"/>
      <c r="P396" s="172"/>
      <c r="Q396" s="172"/>
      <c r="R396" s="172"/>
      <c r="S396" s="172"/>
      <c r="T396" s="172"/>
      <c r="U396" s="172"/>
      <c r="V396" s="172"/>
      <c r="W396" s="172"/>
      <c r="X396" s="172"/>
      <c r="Y396" s="172"/>
      <c r="Z396" s="172"/>
      <c r="AA396" s="172"/>
      <c r="AB396" s="172"/>
      <c r="AC396" s="172"/>
      <c r="AD396" s="172"/>
      <c r="AE396" s="172"/>
      <c r="AF396" s="172"/>
      <c r="AG396" s="172"/>
      <c r="AH396" s="172"/>
      <c r="AI396" s="172"/>
      <c r="AJ396" s="172"/>
      <c r="AK396" s="172"/>
      <c r="AL396" s="172"/>
      <c r="AM396" s="172"/>
      <c r="AN396" s="172"/>
      <c r="AO396" s="172"/>
      <c r="AP396" s="172"/>
      <c r="AQ396" s="172"/>
    </row>
    <row r="397" spans="2:43">
      <c r="B397" s="183"/>
      <c r="C397" s="235"/>
      <c r="D397" s="264"/>
      <c r="E397" s="167"/>
      <c r="I397" s="172"/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172"/>
      <c r="AL397" s="172"/>
      <c r="AM397" s="172"/>
      <c r="AN397" s="172"/>
      <c r="AO397" s="172"/>
      <c r="AP397" s="172"/>
      <c r="AQ397" s="172"/>
    </row>
    <row r="398" spans="2:43">
      <c r="B398" s="166"/>
      <c r="C398" s="235"/>
      <c r="D398" s="167"/>
      <c r="E398" s="167"/>
      <c r="I398" s="172"/>
      <c r="P398" s="172"/>
      <c r="Q398" s="172"/>
      <c r="R398" s="172"/>
      <c r="S398" s="172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172"/>
      <c r="AL398" s="172"/>
      <c r="AM398" s="172"/>
      <c r="AN398" s="172"/>
      <c r="AO398" s="172"/>
      <c r="AP398" s="172"/>
      <c r="AQ398" s="172"/>
    </row>
    <row r="399" spans="2:43">
      <c r="B399" s="170"/>
      <c r="C399" s="172"/>
      <c r="D399" s="170"/>
      <c r="E399" s="307"/>
      <c r="I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</row>
    <row r="400" spans="2:43">
      <c r="B400" s="340"/>
      <c r="C400" s="370"/>
      <c r="D400" s="167"/>
      <c r="E400" s="264"/>
      <c r="I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172"/>
      <c r="AL400" s="172"/>
      <c r="AM400" s="172"/>
      <c r="AN400" s="172"/>
      <c r="AO400" s="172"/>
      <c r="AP400" s="172"/>
      <c r="AQ400" s="172"/>
    </row>
    <row r="401" spans="2:43">
      <c r="B401" s="171"/>
      <c r="C401" s="209"/>
      <c r="D401" s="167"/>
      <c r="E401" s="170"/>
      <c r="I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172"/>
      <c r="AL401" s="172"/>
      <c r="AM401" s="172"/>
      <c r="AN401" s="172"/>
      <c r="AO401" s="172"/>
      <c r="AP401" s="172"/>
      <c r="AQ401" s="172"/>
    </row>
    <row r="402" spans="2:43">
      <c r="B402" s="172"/>
      <c r="C402" s="172"/>
      <c r="D402" s="172"/>
      <c r="E402" s="172"/>
      <c r="I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</row>
    <row r="403" spans="2:43">
      <c r="B403" s="172"/>
      <c r="C403" s="172"/>
      <c r="D403" s="172"/>
      <c r="E403" s="170"/>
      <c r="I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</row>
    <row r="404" spans="2:43">
      <c r="B404" s="172"/>
      <c r="C404" s="172"/>
      <c r="D404" s="172"/>
      <c r="E404" s="167"/>
      <c r="I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</row>
    <row r="405" spans="2:43">
      <c r="B405" s="172"/>
      <c r="C405" s="172"/>
      <c r="D405" s="172"/>
      <c r="E405" s="172"/>
      <c r="I405" s="172"/>
      <c r="P405" s="172"/>
      <c r="Q405" s="172"/>
      <c r="R405" s="172"/>
      <c r="S405" s="172"/>
      <c r="T405" s="172"/>
      <c r="U405" s="172"/>
      <c r="V405" s="172"/>
      <c r="W405" s="172"/>
      <c r="X405" s="172"/>
      <c r="Y405" s="172"/>
      <c r="Z405" s="172"/>
      <c r="AA405" s="172"/>
      <c r="AB405" s="17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2"/>
      <c r="AO405" s="172"/>
      <c r="AP405" s="172"/>
      <c r="AQ405" s="172"/>
    </row>
    <row r="406" spans="2:43">
      <c r="B406" s="340"/>
      <c r="C406" s="341"/>
      <c r="D406" s="307"/>
      <c r="E406" s="172"/>
      <c r="I406" s="172"/>
      <c r="P406" s="172"/>
      <c r="Q406" s="172"/>
      <c r="R406" s="172"/>
      <c r="S406" s="172"/>
      <c r="T406" s="172"/>
      <c r="U406" s="172"/>
      <c r="V406" s="172"/>
      <c r="W406" s="172"/>
      <c r="X406" s="172"/>
      <c r="Y406" s="172"/>
      <c r="Z406" s="172"/>
      <c r="AA406" s="172"/>
      <c r="AB406" s="17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2"/>
      <c r="AO406" s="172"/>
      <c r="AP406" s="172"/>
      <c r="AQ406" s="172"/>
    </row>
    <row r="407" spans="2:43">
      <c r="B407" s="166"/>
      <c r="C407" s="235"/>
      <c r="D407" s="264"/>
      <c r="E407" s="172"/>
      <c r="I407" s="172"/>
      <c r="P407" s="172"/>
      <c r="Q407" s="172"/>
      <c r="R407" s="172"/>
      <c r="S407" s="172"/>
      <c r="T407" s="172"/>
      <c r="U407" s="172"/>
      <c r="V407" s="172"/>
      <c r="W407" s="172"/>
      <c r="X407" s="172"/>
      <c r="Y407" s="172"/>
      <c r="Z407" s="172"/>
      <c r="AA407" s="172"/>
      <c r="AB407" s="17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2"/>
      <c r="AO407" s="172"/>
      <c r="AP407" s="172"/>
      <c r="AQ407" s="172"/>
    </row>
    <row r="408" spans="2:43">
      <c r="B408" s="166"/>
      <c r="C408" s="235"/>
      <c r="D408" s="170"/>
      <c r="E408" s="172"/>
      <c r="I408" s="172"/>
      <c r="P408" s="172"/>
      <c r="Q408" s="172"/>
      <c r="R408" s="172"/>
      <c r="S408" s="172"/>
      <c r="T408" s="172"/>
      <c r="U408" s="172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  <c r="AG408" s="172"/>
      <c r="AH408" s="172"/>
      <c r="AI408" s="172"/>
      <c r="AJ408" s="172"/>
      <c r="AK408" s="172"/>
      <c r="AL408" s="172"/>
      <c r="AM408" s="172"/>
      <c r="AN408" s="172"/>
      <c r="AO408" s="172"/>
      <c r="AP408" s="172"/>
      <c r="AQ408" s="172"/>
    </row>
    <row r="409" spans="2:43">
      <c r="B409" s="166"/>
      <c r="C409" s="235"/>
      <c r="D409" s="167"/>
      <c r="E409" s="352"/>
      <c r="I409" s="231"/>
      <c r="P409" s="172"/>
      <c r="Q409" s="172"/>
      <c r="R409" s="172"/>
      <c r="S409" s="172"/>
      <c r="T409" s="172"/>
      <c r="U409" s="172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172"/>
      <c r="AL409" s="172"/>
      <c r="AM409" s="172"/>
      <c r="AN409" s="172"/>
      <c r="AO409" s="172"/>
      <c r="AP409" s="172"/>
      <c r="AQ409" s="172"/>
    </row>
    <row r="410" spans="2:43">
      <c r="B410" s="166"/>
      <c r="C410" s="235"/>
      <c r="D410" s="170"/>
      <c r="E410" s="351"/>
      <c r="I410" s="340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</row>
    <row r="411" spans="2:43">
      <c r="B411" s="166"/>
      <c r="C411" s="235"/>
      <c r="D411" s="173"/>
      <c r="E411" s="264"/>
      <c r="I411" s="166"/>
      <c r="P411" s="172"/>
      <c r="Q411" s="172"/>
      <c r="R411" s="172"/>
      <c r="S411" s="172"/>
      <c r="T411" s="172"/>
      <c r="U411" s="172"/>
      <c r="V411" s="172"/>
      <c r="W411" s="172"/>
      <c r="X411" s="172"/>
      <c r="Y411" s="172"/>
      <c r="Z411" s="172"/>
      <c r="AA411" s="172"/>
      <c r="AB411" s="172"/>
      <c r="AC411" s="172"/>
      <c r="AD411" s="172"/>
      <c r="AE411" s="172"/>
      <c r="AF411" s="172"/>
      <c r="AG411" s="172"/>
      <c r="AH411" s="172"/>
      <c r="AI411" s="172"/>
      <c r="AJ411" s="172"/>
      <c r="AK411" s="172"/>
      <c r="AL411" s="172"/>
      <c r="AM411" s="172"/>
      <c r="AN411" s="172"/>
      <c r="AO411" s="172"/>
      <c r="AP411" s="172"/>
      <c r="AQ411" s="172"/>
    </row>
    <row r="412" spans="2:43">
      <c r="B412" s="174"/>
      <c r="C412" s="233"/>
      <c r="D412" s="202"/>
      <c r="E412" s="167"/>
      <c r="I412" s="166"/>
      <c r="P412" s="172"/>
      <c r="Q412" s="172"/>
      <c r="R412" s="172"/>
      <c r="S412" s="172"/>
      <c r="T412" s="172"/>
      <c r="U412" s="172"/>
      <c r="V412" s="172"/>
      <c r="W412" s="172"/>
      <c r="X412" s="172"/>
      <c r="Y412" s="172"/>
      <c r="Z412" s="172"/>
      <c r="AA412" s="172"/>
      <c r="AB412" s="172"/>
      <c r="AC412" s="172"/>
      <c r="AD412" s="172"/>
      <c r="AE412" s="172"/>
      <c r="AF412" s="172"/>
      <c r="AG412" s="172"/>
      <c r="AH412" s="172"/>
      <c r="AI412" s="172"/>
      <c r="AJ412" s="172"/>
      <c r="AK412" s="172"/>
      <c r="AL412" s="172"/>
      <c r="AM412" s="172"/>
      <c r="AN412" s="172"/>
      <c r="AO412" s="172"/>
      <c r="AP412" s="172"/>
      <c r="AQ412" s="172"/>
    </row>
    <row r="413" spans="2:43">
      <c r="B413" s="174"/>
      <c r="C413" s="233"/>
      <c r="D413" s="264"/>
      <c r="E413" s="167"/>
      <c r="I413" s="166"/>
      <c r="P413" s="172"/>
      <c r="Q413" s="172"/>
      <c r="R413" s="172"/>
      <c r="S413" s="172"/>
      <c r="T413" s="172"/>
      <c r="U413" s="172"/>
      <c r="V413" s="172"/>
      <c r="W413" s="172"/>
      <c r="X413" s="172"/>
      <c r="Y413" s="172"/>
      <c r="Z413" s="172"/>
      <c r="AA413" s="172"/>
      <c r="AB413" s="172"/>
      <c r="AC413" s="172"/>
      <c r="AD413" s="172"/>
      <c r="AE413" s="172"/>
      <c r="AF413" s="172"/>
      <c r="AG413" s="172"/>
      <c r="AH413" s="172"/>
      <c r="AI413" s="172"/>
      <c r="AJ413" s="172"/>
      <c r="AK413" s="172"/>
      <c r="AL413" s="172"/>
      <c r="AM413" s="172"/>
      <c r="AN413" s="172"/>
      <c r="AO413" s="172"/>
      <c r="AP413" s="172"/>
      <c r="AQ413" s="172"/>
    </row>
    <row r="414" spans="2:43">
      <c r="B414" s="171"/>
      <c r="C414" s="209"/>
      <c r="D414" s="167"/>
      <c r="E414" s="167"/>
      <c r="I414" s="166"/>
      <c r="P414" s="172"/>
      <c r="Q414" s="172"/>
      <c r="R414" s="172"/>
      <c r="S414" s="172"/>
      <c r="T414" s="172"/>
      <c r="U414" s="172"/>
      <c r="V414" s="172"/>
      <c r="W414" s="172"/>
      <c r="X414" s="172"/>
      <c r="Y414" s="172"/>
      <c r="Z414" s="172"/>
      <c r="AA414" s="172"/>
      <c r="AB414" s="172"/>
      <c r="AC414" s="172"/>
      <c r="AD414" s="172"/>
      <c r="AE414" s="172"/>
      <c r="AF414" s="172"/>
      <c r="AG414" s="172"/>
      <c r="AH414" s="172"/>
      <c r="AI414" s="172"/>
      <c r="AJ414" s="172"/>
      <c r="AK414" s="172"/>
      <c r="AL414" s="172"/>
      <c r="AM414" s="172"/>
      <c r="AN414" s="172"/>
      <c r="AO414" s="172"/>
      <c r="AP414" s="172"/>
      <c r="AQ414" s="172"/>
    </row>
    <row r="415" spans="2:43">
      <c r="B415" s="172"/>
      <c r="C415" s="372"/>
      <c r="D415" s="172"/>
      <c r="E415" s="167"/>
      <c r="I415" s="585"/>
      <c r="P415" s="172"/>
      <c r="Q415" s="172"/>
      <c r="R415" s="172"/>
      <c r="S415" s="172"/>
      <c r="T415" s="172"/>
      <c r="U415" s="172"/>
      <c r="V415" s="172"/>
      <c r="W415" s="172"/>
      <c r="X415" s="172"/>
      <c r="Y415" s="172"/>
      <c r="Z415" s="172"/>
      <c r="AA415" s="172"/>
      <c r="AB415" s="172"/>
      <c r="AC415" s="172"/>
      <c r="AD415" s="172"/>
      <c r="AE415" s="172"/>
      <c r="AF415" s="172"/>
      <c r="AG415" s="172"/>
      <c r="AH415" s="172"/>
      <c r="AI415" s="172"/>
      <c r="AJ415" s="172"/>
      <c r="AK415" s="172"/>
      <c r="AL415" s="172"/>
      <c r="AM415" s="172"/>
      <c r="AN415" s="172"/>
      <c r="AO415" s="172"/>
      <c r="AP415" s="172"/>
      <c r="AQ415" s="172"/>
    </row>
    <row r="416" spans="2:43">
      <c r="B416" s="166"/>
      <c r="C416" s="235"/>
      <c r="D416" s="172"/>
      <c r="E416" s="167"/>
      <c r="I416" s="509"/>
      <c r="P416" s="172"/>
      <c r="Q416" s="172"/>
      <c r="R416" s="172"/>
      <c r="S416" s="172"/>
      <c r="T416" s="172"/>
      <c r="U416" s="172"/>
      <c r="V416" s="172"/>
      <c r="W416" s="172"/>
      <c r="X416" s="172"/>
      <c r="Y416" s="172"/>
      <c r="Z416" s="172"/>
      <c r="AA416" s="172"/>
      <c r="AB416" s="172"/>
      <c r="AC416" s="172"/>
      <c r="AD416" s="172"/>
      <c r="AE416" s="172"/>
      <c r="AF416" s="172"/>
      <c r="AG416" s="172"/>
      <c r="AH416" s="172"/>
      <c r="AI416" s="172"/>
      <c r="AJ416" s="172"/>
      <c r="AK416" s="172"/>
      <c r="AL416" s="172"/>
      <c r="AM416" s="172"/>
      <c r="AN416" s="172"/>
      <c r="AO416" s="172"/>
      <c r="AP416" s="172"/>
      <c r="AQ416" s="172"/>
    </row>
    <row r="417" spans="2:43">
      <c r="B417" s="196"/>
      <c r="C417" s="209"/>
      <c r="D417" s="172"/>
      <c r="E417" s="173"/>
      <c r="I417" s="166"/>
      <c r="P417" s="172"/>
      <c r="Q417" s="172"/>
      <c r="R417" s="172"/>
      <c r="S417" s="172"/>
      <c r="T417" s="172"/>
      <c r="U417" s="172"/>
      <c r="V417" s="172"/>
      <c r="W417" s="172"/>
      <c r="X417" s="172"/>
      <c r="Y417" s="172"/>
      <c r="Z417" s="172"/>
      <c r="AA417" s="172"/>
      <c r="AB417" s="172"/>
      <c r="AC417" s="172"/>
      <c r="AD417" s="172"/>
      <c r="AE417" s="172"/>
      <c r="AF417" s="172"/>
      <c r="AG417" s="172"/>
      <c r="AH417" s="172"/>
      <c r="AI417" s="172"/>
      <c r="AJ417" s="172"/>
      <c r="AK417" s="172"/>
      <c r="AL417" s="172"/>
      <c r="AM417" s="172"/>
      <c r="AN417" s="172"/>
      <c r="AO417" s="172"/>
      <c r="AP417" s="172"/>
      <c r="AQ417" s="172"/>
    </row>
    <row r="418" spans="2:43">
      <c r="B418" s="166"/>
      <c r="C418" s="235"/>
      <c r="D418" s="172"/>
      <c r="E418" s="173"/>
      <c r="I418" s="166"/>
      <c r="P418" s="172"/>
      <c r="Q418" s="172"/>
      <c r="R418" s="172"/>
      <c r="S418" s="172"/>
      <c r="T418" s="172"/>
      <c r="U418" s="172"/>
      <c r="V418" s="172"/>
      <c r="W418" s="172"/>
      <c r="X418" s="172"/>
      <c r="Y418" s="172"/>
      <c r="Z418" s="172"/>
      <c r="AA418" s="172"/>
      <c r="AB418" s="172"/>
      <c r="AC418" s="172"/>
      <c r="AD418" s="172"/>
      <c r="AE418" s="172"/>
      <c r="AF418" s="172"/>
      <c r="AG418" s="172"/>
      <c r="AH418" s="172"/>
      <c r="AI418" s="172"/>
      <c r="AJ418" s="172"/>
      <c r="AK418" s="172"/>
      <c r="AL418" s="172"/>
      <c r="AM418" s="172"/>
      <c r="AN418" s="172"/>
      <c r="AO418" s="172"/>
      <c r="AP418" s="172"/>
      <c r="AQ418" s="172"/>
    </row>
    <row r="419" spans="2:43">
      <c r="B419" s="171"/>
      <c r="C419" s="209"/>
      <c r="D419" s="172"/>
      <c r="E419" s="167"/>
      <c r="I419" s="166"/>
      <c r="P419" s="172"/>
      <c r="Q419" s="172"/>
      <c r="R419" s="172"/>
      <c r="S419" s="172"/>
      <c r="T419" s="172"/>
      <c r="U419" s="172"/>
      <c r="V419" s="172"/>
      <c r="W419" s="172"/>
      <c r="X419" s="172"/>
      <c r="Y419" s="172"/>
      <c r="Z419" s="172"/>
      <c r="AA419" s="172"/>
      <c r="AB419" s="172"/>
      <c r="AC419" s="172"/>
      <c r="AD419" s="172"/>
      <c r="AE419" s="172"/>
      <c r="AF419" s="172"/>
      <c r="AG419" s="172"/>
      <c r="AH419" s="172"/>
      <c r="AI419" s="172"/>
      <c r="AJ419" s="172"/>
      <c r="AK419" s="172"/>
      <c r="AL419" s="172"/>
      <c r="AM419" s="172"/>
      <c r="AN419" s="172"/>
      <c r="AO419" s="172"/>
      <c r="AP419" s="172"/>
      <c r="AQ419" s="172"/>
    </row>
    <row r="420" spans="2:43">
      <c r="B420" s="171"/>
      <c r="C420" s="209"/>
      <c r="D420" s="172"/>
      <c r="E420" s="167"/>
      <c r="I420" s="172"/>
      <c r="P420" s="172"/>
      <c r="Q420" s="172"/>
      <c r="R420" s="172"/>
      <c r="S420" s="172"/>
      <c r="T420" s="172"/>
      <c r="U420" s="172"/>
      <c r="V420" s="172"/>
      <c r="W420" s="172"/>
      <c r="X420" s="172"/>
      <c r="Y420" s="172"/>
      <c r="Z420" s="172"/>
      <c r="AA420" s="172"/>
      <c r="AB420" s="172"/>
      <c r="AC420" s="172"/>
      <c r="AD420" s="172"/>
      <c r="AE420" s="172"/>
      <c r="AF420" s="172"/>
      <c r="AG420" s="172"/>
      <c r="AH420" s="172"/>
      <c r="AI420" s="172"/>
      <c r="AJ420" s="172"/>
      <c r="AK420" s="172"/>
      <c r="AL420" s="172"/>
      <c r="AM420" s="172"/>
      <c r="AN420" s="172"/>
      <c r="AO420" s="172"/>
      <c r="AP420" s="172"/>
      <c r="AQ420" s="172"/>
    </row>
    <row r="421" spans="2:43" ht="15.75">
      <c r="B421" s="172"/>
      <c r="C421" s="172"/>
      <c r="D421" s="172"/>
      <c r="E421" s="588"/>
      <c r="I421" s="172"/>
      <c r="P421" s="172"/>
      <c r="Q421" s="172"/>
      <c r="R421" s="172"/>
      <c r="S421" s="172"/>
      <c r="T421" s="172"/>
      <c r="U421" s="172"/>
      <c r="V421" s="172"/>
      <c r="W421" s="172"/>
      <c r="X421" s="172"/>
      <c r="Y421" s="172"/>
      <c r="Z421" s="172"/>
      <c r="AA421" s="172"/>
      <c r="AB421" s="172"/>
      <c r="AC421" s="172"/>
      <c r="AD421" s="172"/>
      <c r="AE421" s="172"/>
      <c r="AF421" s="172"/>
      <c r="AG421" s="172"/>
      <c r="AH421" s="172"/>
      <c r="AI421" s="172"/>
      <c r="AJ421" s="172"/>
      <c r="AK421" s="172"/>
      <c r="AL421" s="172"/>
      <c r="AM421" s="172"/>
      <c r="AN421" s="172"/>
      <c r="AO421" s="172"/>
      <c r="AP421" s="172"/>
      <c r="AQ421" s="172"/>
    </row>
    <row r="422" spans="2:43">
      <c r="B422" s="180"/>
      <c r="C422" s="232"/>
      <c r="D422" s="167"/>
      <c r="E422" s="264"/>
      <c r="I422" s="172"/>
      <c r="P422" s="172"/>
      <c r="Q422" s="172"/>
      <c r="R422" s="172"/>
      <c r="S422" s="172"/>
      <c r="T422" s="172"/>
      <c r="U422" s="172"/>
      <c r="V422" s="172"/>
      <c r="W422" s="172"/>
      <c r="X422" s="172"/>
      <c r="Y422" s="172"/>
      <c r="Z422" s="172"/>
      <c r="AA422" s="172"/>
      <c r="AB422" s="172"/>
      <c r="AC422" s="172"/>
      <c r="AD422" s="172"/>
      <c r="AE422" s="172"/>
      <c r="AF422" s="172"/>
      <c r="AG422" s="172"/>
      <c r="AH422" s="172"/>
      <c r="AI422" s="172"/>
      <c r="AJ422" s="172"/>
      <c r="AK422" s="172"/>
      <c r="AL422" s="172"/>
      <c r="AM422" s="172"/>
      <c r="AN422" s="172"/>
      <c r="AO422" s="172"/>
      <c r="AP422" s="172"/>
      <c r="AQ422" s="172"/>
    </row>
    <row r="423" spans="2:43">
      <c r="B423" s="578"/>
      <c r="C423" s="578"/>
      <c r="D423" s="167"/>
      <c r="E423" s="167"/>
      <c r="I423" s="172"/>
      <c r="P423" s="172"/>
      <c r="Q423" s="172"/>
      <c r="R423" s="172"/>
      <c r="S423" s="172"/>
      <c r="T423" s="172"/>
      <c r="U423" s="172"/>
      <c r="V423" s="172"/>
      <c r="W423" s="172"/>
      <c r="X423" s="172"/>
      <c r="Y423" s="172"/>
      <c r="Z423" s="172"/>
      <c r="AA423" s="172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  <c r="AM423" s="172"/>
      <c r="AN423" s="172"/>
      <c r="AO423" s="172"/>
      <c r="AP423" s="172"/>
      <c r="AQ423" s="172"/>
    </row>
    <row r="424" spans="2:43">
      <c r="B424" s="576"/>
      <c r="C424" s="172"/>
      <c r="D424" s="172"/>
      <c r="E424" s="167"/>
      <c r="I424" s="172"/>
      <c r="P424" s="172"/>
      <c r="Q424" s="172"/>
      <c r="R424" s="172"/>
      <c r="S424" s="172"/>
      <c r="T424" s="172"/>
      <c r="U424" s="172"/>
      <c r="V424" s="172"/>
      <c r="W424" s="172"/>
      <c r="X424" s="172"/>
      <c r="Y424" s="172"/>
      <c r="Z424" s="172"/>
      <c r="AA424" s="172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  <c r="AM424" s="172"/>
      <c r="AN424" s="172"/>
      <c r="AO424" s="172"/>
      <c r="AP424" s="172"/>
      <c r="AQ424" s="172"/>
    </row>
    <row r="425" spans="2:43">
      <c r="B425" s="172"/>
      <c r="C425" s="172"/>
      <c r="D425" s="172"/>
      <c r="E425" s="167"/>
      <c r="I425" s="172"/>
      <c r="P425" s="172"/>
      <c r="Q425" s="172"/>
      <c r="R425" s="172"/>
      <c r="S425" s="172"/>
      <c r="T425" s="172"/>
      <c r="U425" s="172"/>
      <c r="V425" s="172"/>
      <c r="W425" s="172"/>
      <c r="X425" s="172"/>
      <c r="Y425" s="172"/>
      <c r="Z425" s="172"/>
      <c r="AA425" s="172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  <c r="AM425" s="172"/>
      <c r="AN425" s="172"/>
      <c r="AO425" s="172"/>
      <c r="AP425" s="172"/>
      <c r="AQ425" s="172"/>
    </row>
    <row r="426" spans="2:43">
      <c r="B426" s="172"/>
      <c r="C426" s="172"/>
      <c r="D426" s="510"/>
      <c r="E426" s="167"/>
      <c r="I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</row>
    <row r="427" spans="2:43">
      <c r="B427" s="172"/>
      <c r="C427" s="172"/>
      <c r="D427" s="264"/>
      <c r="E427" s="167"/>
      <c r="I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</row>
    <row r="428" spans="2:43">
      <c r="B428" s="172"/>
      <c r="C428" s="172"/>
      <c r="D428" s="167"/>
      <c r="E428" s="170"/>
      <c r="I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</row>
    <row r="429" spans="2:43">
      <c r="B429" s="172"/>
      <c r="C429" s="172"/>
      <c r="D429" s="511"/>
      <c r="E429" s="167"/>
      <c r="I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  <c r="AA429" s="172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  <c r="AM429" s="172"/>
      <c r="AN429" s="172"/>
      <c r="AO429" s="172"/>
      <c r="AP429" s="172"/>
      <c r="AQ429" s="172"/>
    </row>
    <row r="430" spans="2:43">
      <c r="B430" s="172"/>
      <c r="C430" s="172"/>
      <c r="D430" s="170"/>
      <c r="E430" s="167"/>
      <c r="I430" s="340"/>
      <c r="P430" s="172"/>
      <c r="Q430" s="172"/>
      <c r="R430" s="172"/>
      <c r="S430" s="172"/>
      <c r="T430" s="172"/>
      <c r="U430" s="172"/>
      <c r="V430" s="172"/>
      <c r="W430" s="172"/>
      <c r="X430" s="172"/>
      <c r="Y430" s="172"/>
      <c r="Z430" s="172"/>
      <c r="AA430" s="172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  <c r="AM430" s="172"/>
      <c r="AN430" s="172"/>
      <c r="AO430" s="172"/>
      <c r="AP430" s="172"/>
      <c r="AQ430" s="172"/>
    </row>
    <row r="431" spans="2:43">
      <c r="B431" s="172"/>
      <c r="C431" s="172"/>
      <c r="D431" s="172"/>
      <c r="E431" s="167"/>
      <c r="I431" s="166"/>
      <c r="P431" s="172"/>
      <c r="Q431" s="172"/>
      <c r="R431" s="172"/>
      <c r="S431" s="172"/>
      <c r="T431" s="172"/>
      <c r="U431" s="172"/>
      <c r="V431" s="172"/>
      <c r="W431" s="172"/>
      <c r="X431" s="172"/>
      <c r="Y431" s="172"/>
      <c r="Z431" s="172"/>
      <c r="AA431" s="172"/>
      <c r="AB431" s="172"/>
      <c r="AC431" s="172"/>
      <c r="AD431" s="172"/>
      <c r="AE431" s="172"/>
      <c r="AF431" s="172"/>
      <c r="AG431" s="172"/>
      <c r="AH431" s="172"/>
      <c r="AI431" s="172"/>
      <c r="AJ431" s="172"/>
      <c r="AK431" s="172"/>
      <c r="AL431" s="172"/>
      <c r="AM431" s="172"/>
      <c r="AN431" s="172"/>
      <c r="AO431" s="172"/>
      <c r="AP431" s="172"/>
      <c r="AQ431" s="172"/>
    </row>
    <row r="432" spans="2:43">
      <c r="B432" s="172"/>
      <c r="C432" s="172"/>
      <c r="D432" s="172"/>
      <c r="E432" s="349"/>
      <c r="I432" s="166"/>
      <c r="M432" s="232"/>
      <c r="N432" s="172"/>
      <c r="O432" s="172"/>
      <c r="P432" s="172"/>
      <c r="Q432" s="172"/>
      <c r="R432" s="172"/>
      <c r="S432" s="172"/>
      <c r="T432" s="172"/>
      <c r="U432" s="172"/>
      <c r="V432" s="172"/>
      <c r="W432" s="172"/>
      <c r="X432" s="172"/>
      <c r="Y432" s="172"/>
      <c r="Z432" s="172"/>
      <c r="AA432" s="172"/>
      <c r="AB432" s="172"/>
      <c r="AC432" s="172"/>
      <c r="AD432" s="172"/>
      <c r="AE432" s="172"/>
      <c r="AF432" s="172"/>
      <c r="AG432" s="172"/>
      <c r="AH432" s="172"/>
      <c r="AI432" s="172"/>
      <c r="AJ432" s="172"/>
      <c r="AK432" s="172"/>
      <c r="AL432" s="172"/>
      <c r="AM432" s="172"/>
      <c r="AN432" s="172"/>
      <c r="AO432" s="172"/>
      <c r="AP432" s="172"/>
      <c r="AQ432" s="172"/>
    </row>
    <row r="433" spans="2:43">
      <c r="B433" s="172"/>
      <c r="C433" s="172"/>
      <c r="D433" s="172"/>
      <c r="E433" s="264"/>
      <c r="I433" s="166"/>
      <c r="M433" s="232"/>
      <c r="N433" s="172"/>
      <c r="O433" s="172"/>
      <c r="P433" s="172"/>
      <c r="Q433" s="172"/>
      <c r="R433" s="172"/>
      <c r="S433" s="172"/>
      <c r="T433" s="172"/>
      <c r="U433" s="172"/>
      <c r="V433" s="172"/>
      <c r="W433" s="172"/>
      <c r="X433" s="172"/>
      <c r="Y433" s="172"/>
      <c r="Z433" s="172"/>
      <c r="AA433" s="172"/>
      <c r="AB433" s="172"/>
      <c r="AC433" s="172"/>
      <c r="AD433" s="172"/>
      <c r="AE433" s="172"/>
      <c r="AF433" s="172"/>
      <c r="AG433" s="172"/>
      <c r="AH433" s="172"/>
      <c r="AI433" s="172"/>
      <c r="AJ433" s="172"/>
      <c r="AK433" s="172"/>
      <c r="AL433" s="172"/>
      <c r="AM433" s="172"/>
      <c r="AN433" s="172"/>
      <c r="AO433" s="172"/>
      <c r="AP433" s="172"/>
      <c r="AQ433" s="172"/>
    </row>
    <row r="434" spans="2:43">
      <c r="B434" s="180"/>
      <c r="C434" s="232"/>
      <c r="D434" s="170"/>
      <c r="E434" s="170"/>
      <c r="I434" s="166"/>
      <c r="M434" s="235"/>
      <c r="N434" s="172"/>
      <c r="O434" s="172"/>
      <c r="P434" s="172"/>
      <c r="Q434" s="172"/>
      <c r="R434" s="172"/>
      <c r="S434" s="172"/>
      <c r="T434" s="172"/>
      <c r="U434" s="172"/>
      <c r="V434" s="172"/>
      <c r="W434" s="172"/>
      <c r="X434" s="172"/>
      <c r="Y434" s="172"/>
      <c r="Z434" s="172"/>
      <c r="AA434" s="172"/>
      <c r="AB434" s="172"/>
      <c r="AC434" s="172"/>
      <c r="AD434" s="172"/>
      <c r="AE434" s="172"/>
      <c r="AF434" s="172"/>
      <c r="AG434" s="172"/>
      <c r="AH434" s="172"/>
      <c r="AI434" s="172"/>
      <c r="AJ434" s="172"/>
      <c r="AK434" s="172"/>
      <c r="AL434" s="172"/>
      <c r="AM434" s="172"/>
      <c r="AN434" s="172"/>
      <c r="AO434" s="172"/>
      <c r="AP434" s="172"/>
      <c r="AQ434" s="172"/>
    </row>
    <row r="435" spans="2:43">
      <c r="B435" s="180"/>
      <c r="C435" s="232"/>
      <c r="D435" s="170"/>
      <c r="E435" s="172"/>
      <c r="I435" s="172"/>
      <c r="M435" s="172"/>
      <c r="N435" s="172"/>
      <c r="O435" s="172"/>
      <c r="P435" s="172"/>
      <c r="Q435" s="172"/>
      <c r="R435" s="172"/>
      <c r="S435" s="172"/>
      <c r="T435" s="172"/>
      <c r="U435" s="172"/>
      <c r="V435" s="172"/>
      <c r="W435" s="172"/>
      <c r="X435" s="172"/>
      <c r="Y435" s="172"/>
      <c r="Z435" s="172"/>
      <c r="AA435" s="172"/>
      <c r="AB435" s="172"/>
      <c r="AC435" s="172"/>
      <c r="AD435" s="172"/>
      <c r="AE435" s="172"/>
      <c r="AF435" s="172"/>
      <c r="AG435" s="172"/>
      <c r="AH435" s="172"/>
      <c r="AI435" s="172"/>
      <c r="AJ435" s="172"/>
      <c r="AK435" s="172"/>
      <c r="AL435" s="172"/>
      <c r="AM435" s="172"/>
      <c r="AN435" s="172"/>
      <c r="AO435" s="172"/>
      <c r="AP435" s="172"/>
      <c r="AQ435" s="172"/>
    </row>
    <row r="436" spans="2:43">
      <c r="B436" s="180"/>
      <c r="C436" s="232"/>
      <c r="D436" s="170"/>
      <c r="E436" s="172"/>
      <c r="I436" s="172"/>
      <c r="M436" s="172"/>
      <c r="N436" s="172"/>
      <c r="O436" s="172"/>
      <c r="P436" s="172"/>
      <c r="Q436" s="172"/>
      <c r="R436" s="172"/>
      <c r="S436" s="172"/>
      <c r="T436" s="172"/>
      <c r="U436" s="172"/>
      <c r="V436" s="172"/>
      <c r="W436" s="172"/>
      <c r="X436" s="172"/>
      <c r="Y436" s="172"/>
      <c r="Z436" s="172"/>
      <c r="AA436" s="172"/>
      <c r="AB436" s="172"/>
      <c r="AC436" s="172"/>
      <c r="AD436" s="172"/>
      <c r="AE436" s="172"/>
      <c r="AF436" s="172"/>
      <c r="AG436" s="172"/>
      <c r="AH436" s="172"/>
      <c r="AI436" s="172"/>
      <c r="AJ436" s="172"/>
      <c r="AK436" s="172"/>
      <c r="AL436" s="172"/>
      <c r="AM436" s="172"/>
      <c r="AN436" s="172"/>
      <c r="AO436" s="172"/>
      <c r="AP436" s="172"/>
      <c r="AQ436" s="172"/>
    </row>
    <row r="437" spans="2:43">
      <c r="B437" s="180"/>
      <c r="C437" s="232"/>
      <c r="D437" s="237"/>
      <c r="E437" s="172"/>
      <c r="I437" s="172"/>
      <c r="M437" s="172"/>
      <c r="N437" s="172"/>
      <c r="O437" s="172"/>
      <c r="P437" s="172"/>
      <c r="Q437" s="172"/>
      <c r="R437" s="172"/>
      <c r="S437" s="172"/>
      <c r="T437" s="172"/>
      <c r="U437" s="172"/>
      <c r="V437" s="172"/>
      <c r="W437" s="172"/>
      <c r="X437" s="172"/>
      <c r="Y437" s="172"/>
      <c r="Z437" s="172"/>
      <c r="AA437" s="172"/>
      <c r="AB437" s="172"/>
      <c r="AC437" s="172"/>
      <c r="AD437" s="172"/>
      <c r="AE437" s="172"/>
      <c r="AF437" s="172"/>
      <c r="AG437" s="172"/>
      <c r="AH437" s="172"/>
      <c r="AI437" s="172"/>
      <c r="AJ437" s="172"/>
      <c r="AK437" s="172"/>
      <c r="AL437" s="172"/>
      <c r="AM437" s="172"/>
      <c r="AN437" s="172"/>
      <c r="AO437" s="172"/>
      <c r="AP437" s="172"/>
      <c r="AQ437" s="172"/>
    </row>
    <row r="438" spans="2:43">
      <c r="B438" s="578"/>
      <c r="C438" s="172"/>
      <c r="D438" s="172"/>
      <c r="E438" s="307"/>
      <c r="I438" s="172"/>
      <c r="M438" s="482"/>
      <c r="N438" s="172"/>
      <c r="O438" s="172"/>
      <c r="P438" s="172"/>
      <c r="Q438" s="172"/>
      <c r="R438" s="172"/>
      <c r="S438" s="172"/>
      <c r="T438" s="172"/>
      <c r="U438" s="172"/>
      <c r="V438" s="172"/>
      <c r="W438" s="172"/>
      <c r="X438" s="172"/>
      <c r="Y438" s="172"/>
      <c r="Z438" s="172"/>
      <c r="AA438" s="172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</row>
    <row r="439" spans="2:43" ht="15.75">
      <c r="B439" s="591"/>
      <c r="C439" s="172"/>
      <c r="D439" s="172"/>
      <c r="E439" s="264"/>
      <c r="I439" s="172"/>
      <c r="M439" s="341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2"/>
      <c r="Z439" s="172"/>
      <c r="AA439" s="172"/>
      <c r="AB439" s="172"/>
      <c r="AC439" s="172"/>
      <c r="AD439" s="172"/>
      <c r="AE439" s="172"/>
      <c r="AF439" s="172"/>
      <c r="AG439" s="172"/>
      <c r="AH439" s="172"/>
      <c r="AI439" s="172"/>
      <c r="AJ439" s="172"/>
      <c r="AK439" s="172"/>
      <c r="AL439" s="172"/>
      <c r="AM439" s="172"/>
      <c r="AN439" s="172"/>
      <c r="AO439" s="172"/>
      <c r="AP439" s="172"/>
      <c r="AQ439" s="172"/>
    </row>
    <row r="440" spans="2:43">
      <c r="B440" s="172"/>
      <c r="C440" s="172"/>
      <c r="D440" s="172"/>
      <c r="E440" s="167"/>
      <c r="I440" s="340"/>
      <c r="M440" s="209"/>
      <c r="N440" s="172"/>
      <c r="O440" s="172"/>
      <c r="P440" s="172"/>
      <c r="Q440" s="172"/>
      <c r="R440" s="172"/>
      <c r="S440" s="172"/>
      <c r="T440" s="172"/>
      <c r="U440" s="172"/>
      <c r="V440" s="172"/>
      <c r="W440" s="172"/>
      <c r="X440" s="172"/>
      <c r="Y440" s="172"/>
      <c r="Z440" s="172"/>
      <c r="AA440" s="172"/>
      <c r="AB440" s="172"/>
      <c r="AC440" s="172"/>
      <c r="AD440" s="172"/>
      <c r="AE440" s="172"/>
      <c r="AF440" s="172"/>
      <c r="AG440" s="172"/>
      <c r="AH440" s="172"/>
      <c r="AI440" s="172"/>
      <c r="AJ440" s="172"/>
      <c r="AK440" s="172"/>
      <c r="AL440" s="172"/>
      <c r="AM440" s="172"/>
      <c r="AN440" s="172"/>
      <c r="AO440" s="172"/>
      <c r="AP440" s="172"/>
      <c r="AQ440" s="172"/>
    </row>
    <row r="441" spans="2:43">
      <c r="B441" s="172"/>
      <c r="C441" s="172"/>
      <c r="D441" s="172"/>
      <c r="E441" s="167"/>
      <c r="I441" s="596"/>
      <c r="M441" s="235"/>
      <c r="N441" s="172"/>
      <c r="O441" s="172"/>
      <c r="P441" s="172"/>
      <c r="Q441" s="172"/>
      <c r="R441" s="172"/>
      <c r="S441" s="172"/>
      <c r="T441" s="172"/>
      <c r="U441" s="172"/>
      <c r="V441" s="172"/>
      <c r="W441" s="172"/>
      <c r="X441" s="172"/>
      <c r="Y441" s="172"/>
      <c r="Z441" s="172"/>
      <c r="AA441" s="172"/>
      <c r="AB441" s="172"/>
      <c r="AC441" s="172"/>
      <c r="AD441" s="172"/>
      <c r="AE441" s="172"/>
      <c r="AF441" s="172"/>
      <c r="AG441" s="172"/>
      <c r="AH441" s="172"/>
      <c r="AI441" s="172"/>
      <c r="AJ441" s="172"/>
      <c r="AK441" s="172"/>
      <c r="AL441" s="172"/>
      <c r="AM441" s="172"/>
      <c r="AN441" s="172"/>
      <c r="AO441" s="172"/>
      <c r="AP441" s="172"/>
      <c r="AQ441" s="172"/>
    </row>
    <row r="442" spans="2:43">
      <c r="B442" s="172"/>
      <c r="C442" s="172"/>
      <c r="D442" s="172"/>
      <c r="E442" s="167"/>
      <c r="I442" s="166"/>
      <c r="M442" s="209"/>
      <c r="N442" s="172"/>
      <c r="O442" s="172"/>
      <c r="P442" s="172"/>
      <c r="Q442" s="172"/>
      <c r="R442" s="172"/>
      <c r="S442" s="172"/>
      <c r="T442" s="172"/>
      <c r="U442" s="172"/>
      <c r="V442" s="172"/>
      <c r="W442" s="172"/>
      <c r="X442" s="172"/>
      <c r="Y442" s="172"/>
      <c r="Z442" s="172"/>
      <c r="AA442" s="172"/>
      <c r="AB442" s="172"/>
      <c r="AC442" s="172"/>
      <c r="AD442" s="172"/>
      <c r="AE442" s="172"/>
      <c r="AF442" s="172"/>
      <c r="AG442" s="172"/>
      <c r="AH442" s="172"/>
      <c r="AI442" s="172"/>
      <c r="AJ442" s="172"/>
      <c r="AK442" s="172"/>
      <c r="AL442" s="172"/>
      <c r="AM442" s="172"/>
      <c r="AN442" s="172"/>
      <c r="AO442" s="172"/>
      <c r="AP442" s="172"/>
      <c r="AQ442" s="172"/>
    </row>
    <row r="443" spans="2:43">
      <c r="B443" s="172"/>
      <c r="C443" s="172"/>
      <c r="D443" s="172"/>
      <c r="E443" s="167"/>
      <c r="I443" s="171"/>
      <c r="M443" s="235"/>
      <c r="N443" s="172"/>
      <c r="O443" s="172"/>
      <c r="P443" s="172"/>
      <c r="Q443" s="172"/>
      <c r="R443" s="172"/>
      <c r="S443" s="172"/>
      <c r="T443" s="172"/>
      <c r="U443" s="172"/>
      <c r="V443" s="172"/>
      <c r="W443" s="172"/>
      <c r="X443" s="172"/>
      <c r="Y443" s="172"/>
      <c r="Z443" s="172"/>
      <c r="AA443" s="172"/>
      <c r="AB443" s="172"/>
      <c r="AC443" s="172"/>
      <c r="AD443" s="172"/>
      <c r="AE443" s="172"/>
      <c r="AF443" s="172"/>
      <c r="AG443" s="172"/>
      <c r="AH443" s="172"/>
      <c r="AI443" s="172"/>
      <c r="AJ443" s="172"/>
      <c r="AK443" s="172"/>
      <c r="AL443" s="172"/>
      <c r="AM443" s="172"/>
      <c r="AN443" s="172"/>
      <c r="AO443" s="172"/>
      <c r="AP443" s="172"/>
      <c r="AQ443" s="172"/>
    </row>
    <row r="444" spans="2:43">
      <c r="B444" s="172"/>
      <c r="C444" s="172"/>
      <c r="D444" s="172"/>
      <c r="E444" s="167"/>
      <c r="I444" s="174"/>
      <c r="M444" s="233"/>
      <c r="N444" s="172"/>
      <c r="O444" s="172"/>
      <c r="P444" s="172"/>
      <c r="Q444" s="172"/>
      <c r="R444" s="172"/>
      <c r="S444" s="172"/>
      <c r="T444" s="172"/>
      <c r="U444" s="172"/>
      <c r="V444" s="172"/>
      <c r="W444" s="172"/>
      <c r="X444" s="172"/>
      <c r="Y444" s="172"/>
      <c r="Z444" s="172"/>
      <c r="AA444" s="172"/>
      <c r="AB444" s="172"/>
      <c r="AC444" s="172"/>
      <c r="AD444" s="172"/>
      <c r="AE444" s="172"/>
      <c r="AF444" s="172"/>
      <c r="AG444" s="172"/>
      <c r="AH444" s="172"/>
      <c r="AI444" s="172"/>
      <c r="AJ444" s="172"/>
      <c r="AK444" s="172"/>
      <c r="AL444" s="172"/>
      <c r="AM444" s="172"/>
      <c r="AN444" s="172"/>
      <c r="AO444" s="172"/>
      <c r="AP444" s="172"/>
      <c r="AQ444" s="172"/>
    </row>
    <row r="445" spans="2:43">
      <c r="B445" s="172"/>
      <c r="C445" s="172"/>
      <c r="D445" s="172"/>
      <c r="E445" s="173"/>
      <c r="I445" s="172"/>
      <c r="M445" s="233"/>
      <c r="N445" s="172"/>
      <c r="O445" s="172"/>
      <c r="P445" s="172"/>
      <c r="Q445" s="172"/>
      <c r="R445" s="172"/>
      <c r="S445" s="172"/>
      <c r="T445" s="172"/>
      <c r="U445" s="172"/>
      <c r="V445" s="172"/>
      <c r="W445" s="172"/>
      <c r="X445" s="172"/>
      <c r="Y445" s="172"/>
      <c r="Z445" s="172"/>
      <c r="AA445" s="172"/>
      <c r="AB445" s="172"/>
      <c r="AC445" s="172"/>
      <c r="AD445" s="172"/>
      <c r="AE445" s="172"/>
      <c r="AF445" s="172"/>
      <c r="AG445" s="172"/>
      <c r="AH445" s="172"/>
      <c r="AI445" s="172"/>
      <c r="AJ445" s="172"/>
      <c r="AK445" s="172"/>
      <c r="AL445" s="172"/>
      <c r="AM445" s="172"/>
      <c r="AN445" s="172"/>
      <c r="AO445" s="172"/>
      <c r="AP445" s="172"/>
      <c r="AQ445" s="172"/>
    </row>
    <row r="446" spans="2:43">
      <c r="B446" s="172"/>
      <c r="C446" s="172"/>
      <c r="D446" s="172"/>
      <c r="E446" s="173"/>
      <c r="I446" s="340"/>
      <c r="M446" s="233"/>
      <c r="N446" s="172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</row>
    <row r="447" spans="2:43">
      <c r="B447" s="172"/>
      <c r="C447" s="172"/>
      <c r="D447" s="172"/>
      <c r="E447" s="170"/>
      <c r="I447" s="171"/>
      <c r="M447" s="233"/>
      <c r="N447" s="172"/>
      <c r="O447" s="172"/>
      <c r="P447" s="172"/>
      <c r="Q447" s="172"/>
      <c r="R447" s="172"/>
      <c r="S447" s="172"/>
      <c r="T447" s="172"/>
      <c r="U447" s="172"/>
      <c r="V447" s="172"/>
      <c r="W447" s="172"/>
      <c r="X447" s="172"/>
      <c r="Y447" s="172"/>
      <c r="Z447" s="172"/>
      <c r="AA447" s="172"/>
      <c r="AB447" s="172"/>
      <c r="AC447" s="172"/>
      <c r="AD447" s="172"/>
      <c r="AE447" s="172"/>
      <c r="AF447" s="172"/>
      <c r="AG447" s="172"/>
      <c r="AH447" s="172"/>
      <c r="AI447" s="172"/>
      <c r="AJ447" s="172"/>
      <c r="AK447" s="172"/>
      <c r="AL447" s="172"/>
      <c r="AM447" s="172"/>
      <c r="AN447" s="172"/>
      <c r="AO447" s="172"/>
      <c r="AP447" s="172"/>
      <c r="AQ447" s="172"/>
    </row>
    <row r="448" spans="2:43">
      <c r="B448" s="172"/>
      <c r="C448" s="172"/>
      <c r="D448" s="172"/>
      <c r="E448" s="172"/>
      <c r="I448" s="172"/>
      <c r="M448" s="235"/>
      <c r="N448" s="172"/>
      <c r="O448" s="172"/>
      <c r="P448" s="172"/>
      <c r="Q448" s="172"/>
      <c r="R448" s="172"/>
      <c r="S448" s="172"/>
      <c r="T448" s="172"/>
      <c r="U448" s="172"/>
      <c r="V448" s="172"/>
      <c r="W448" s="172"/>
      <c r="X448" s="172"/>
      <c r="Y448" s="172"/>
      <c r="Z448" s="172"/>
      <c r="AA448" s="172"/>
      <c r="AB448" s="172"/>
      <c r="AC448" s="172"/>
      <c r="AD448" s="172"/>
      <c r="AE448" s="172"/>
      <c r="AF448" s="172"/>
      <c r="AG448" s="172"/>
      <c r="AH448" s="172"/>
      <c r="AI448" s="172"/>
      <c r="AJ448" s="172"/>
      <c r="AK448" s="172"/>
      <c r="AL448" s="172"/>
      <c r="AM448" s="172"/>
      <c r="AN448" s="172"/>
      <c r="AO448" s="172"/>
      <c r="AP448" s="172"/>
      <c r="AQ448" s="172"/>
    </row>
    <row r="449" spans="2:43">
      <c r="B449" s="172"/>
      <c r="C449" s="172"/>
      <c r="D449" s="172"/>
      <c r="E449" s="167"/>
      <c r="I449" s="172"/>
      <c r="M449" s="172"/>
      <c r="N449" s="172"/>
      <c r="O449" s="172"/>
      <c r="P449" s="172"/>
      <c r="Q449" s="172"/>
      <c r="R449" s="172"/>
      <c r="S449" s="172"/>
      <c r="T449" s="172"/>
      <c r="U449" s="172"/>
      <c r="V449" s="172"/>
      <c r="W449" s="172"/>
      <c r="X449" s="172"/>
      <c r="Y449" s="172"/>
      <c r="Z449" s="172"/>
      <c r="AA449" s="172"/>
      <c r="AB449" s="172"/>
      <c r="AC449" s="172"/>
      <c r="AD449" s="172"/>
      <c r="AE449" s="172"/>
      <c r="AF449" s="172"/>
      <c r="AG449" s="172"/>
      <c r="AH449" s="172"/>
      <c r="AI449" s="172"/>
      <c r="AJ449" s="172"/>
      <c r="AK449" s="172"/>
      <c r="AL449" s="172"/>
      <c r="AM449" s="172"/>
      <c r="AN449" s="172"/>
      <c r="AO449" s="172"/>
      <c r="AP449" s="172"/>
      <c r="AQ449" s="172"/>
    </row>
    <row r="450" spans="2:43">
      <c r="B450" s="172"/>
      <c r="C450" s="172"/>
      <c r="D450" s="172"/>
      <c r="E450" s="170"/>
      <c r="I450" s="172"/>
      <c r="M450" s="233"/>
      <c r="N450" s="172"/>
      <c r="O450" s="172"/>
      <c r="P450" s="172"/>
      <c r="Q450" s="172"/>
      <c r="R450" s="172"/>
      <c r="S450" s="172"/>
      <c r="T450" s="172"/>
      <c r="U450" s="172"/>
      <c r="V450" s="172"/>
      <c r="W450" s="172"/>
      <c r="X450" s="172"/>
      <c r="Y450" s="172"/>
      <c r="Z450" s="172"/>
      <c r="AA450" s="172"/>
      <c r="AB450" s="172"/>
      <c r="AC450" s="172"/>
      <c r="AD450" s="172"/>
      <c r="AE450" s="172"/>
      <c r="AF450" s="172"/>
      <c r="AG450" s="172"/>
      <c r="AH450" s="172"/>
      <c r="AI450" s="172"/>
      <c r="AJ450" s="172"/>
      <c r="AK450" s="172"/>
      <c r="AL450" s="172"/>
      <c r="AM450" s="172"/>
      <c r="AN450" s="172"/>
      <c r="AO450" s="172"/>
      <c r="AP450" s="172"/>
      <c r="AQ450" s="172"/>
    </row>
    <row r="451" spans="2:43">
      <c r="B451" s="172"/>
      <c r="C451" s="172"/>
      <c r="D451" s="172"/>
      <c r="E451" s="167"/>
      <c r="I451" s="172"/>
      <c r="M451" s="172"/>
      <c r="N451" s="172"/>
      <c r="O451" s="172"/>
      <c r="P451" s="172"/>
      <c r="Q451" s="172"/>
      <c r="R451" s="172"/>
      <c r="S451" s="172"/>
      <c r="T451" s="172"/>
      <c r="U451" s="172"/>
      <c r="V451" s="172"/>
      <c r="W451" s="172"/>
      <c r="X451" s="172"/>
      <c r="Y451" s="172"/>
      <c r="Z451" s="172"/>
      <c r="AA451" s="172"/>
      <c r="AB451" s="172"/>
      <c r="AC451" s="172"/>
      <c r="AD451" s="172"/>
      <c r="AE451" s="172"/>
      <c r="AF451" s="172"/>
      <c r="AG451" s="172"/>
      <c r="AH451" s="172"/>
      <c r="AI451" s="172"/>
      <c r="AJ451" s="172"/>
      <c r="AK451" s="172"/>
      <c r="AL451" s="172"/>
      <c r="AM451" s="172"/>
      <c r="AN451" s="172"/>
      <c r="AO451" s="172"/>
      <c r="AP451" s="172"/>
      <c r="AQ451" s="172"/>
    </row>
    <row r="452" spans="2:43">
      <c r="B452" s="172"/>
      <c r="C452" s="172"/>
      <c r="D452" s="172"/>
      <c r="E452" s="170"/>
      <c r="I452" s="172"/>
      <c r="M452" s="235"/>
      <c r="N452" s="172"/>
      <c r="O452" s="172"/>
      <c r="P452" s="172"/>
      <c r="Q452" s="172"/>
      <c r="R452" s="172"/>
      <c r="S452" s="172"/>
      <c r="T452" s="172"/>
      <c r="U452" s="172"/>
      <c r="V452" s="172"/>
      <c r="W452" s="172"/>
      <c r="X452" s="172"/>
      <c r="Y452" s="172"/>
      <c r="Z452" s="172"/>
      <c r="AA452" s="172"/>
      <c r="AB452" s="172"/>
      <c r="AC452" s="172"/>
      <c r="AD452" s="172"/>
      <c r="AE452" s="172"/>
      <c r="AF452" s="172"/>
      <c r="AG452" s="172"/>
      <c r="AH452" s="172"/>
      <c r="AI452" s="172"/>
      <c r="AJ452" s="172"/>
      <c r="AK452" s="172"/>
      <c r="AL452" s="172"/>
      <c r="AM452" s="172"/>
      <c r="AN452" s="172"/>
      <c r="AO452" s="172"/>
      <c r="AP452" s="172"/>
      <c r="AQ452" s="172"/>
    </row>
    <row r="453" spans="2:43">
      <c r="B453" s="172"/>
      <c r="C453" s="172"/>
      <c r="D453" s="172"/>
      <c r="E453" s="170"/>
      <c r="I453" s="172"/>
      <c r="M453" s="235"/>
      <c r="N453" s="172"/>
      <c r="O453" s="172"/>
      <c r="P453" s="172"/>
      <c r="Q453" s="172"/>
      <c r="R453" s="172"/>
      <c r="S453" s="172"/>
      <c r="T453" s="172"/>
      <c r="U453" s="172"/>
      <c r="V453" s="172"/>
      <c r="W453" s="172"/>
      <c r="X453" s="172"/>
      <c r="Y453" s="172"/>
      <c r="Z453" s="172"/>
      <c r="AA453" s="172"/>
      <c r="AB453" s="172"/>
      <c r="AC453" s="172"/>
      <c r="AD453" s="172"/>
      <c r="AE453" s="172"/>
      <c r="AF453" s="172"/>
      <c r="AG453" s="172"/>
      <c r="AH453" s="172"/>
      <c r="AI453" s="172"/>
      <c r="AJ453" s="172"/>
      <c r="AK453" s="172"/>
      <c r="AL453" s="172"/>
      <c r="AM453" s="172"/>
      <c r="AN453" s="172"/>
      <c r="AO453" s="172"/>
      <c r="AP453" s="172"/>
      <c r="AQ453" s="172"/>
    </row>
    <row r="454" spans="2:43">
      <c r="B454" s="172"/>
      <c r="C454" s="172"/>
      <c r="D454" s="172"/>
      <c r="E454" s="172"/>
      <c r="I454" s="172"/>
      <c r="M454" s="235"/>
      <c r="N454" s="172"/>
      <c r="O454" s="172"/>
      <c r="P454" s="172"/>
      <c r="Q454" s="172"/>
      <c r="R454" s="172"/>
      <c r="S454" s="172"/>
      <c r="T454" s="172"/>
      <c r="U454" s="172"/>
      <c r="V454" s="172"/>
      <c r="W454" s="172"/>
      <c r="X454" s="172"/>
      <c r="Y454" s="172"/>
      <c r="Z454" s="172"/>
      <c r="AA454" s="172"/>
      <c r="AB454" s="172"/>
      <c r="AC454" s="172"/>
      <c r="AD454" s="172"/>
      <c r="AE454" s="172"/>
      <c r="AF454" s="172"/>
      <c r="AG454" s="172"/>
      <c r="AH454" s="172"/>
      <c r="AI454" s="172"/>
      <c r="AJ454" s="172"/>
      <c r="AK454" s="172"/>
      <c r="AL454" s="172"/>
      <c r="AM454" s="172"/>
      <c r="AN454" s="172"/>
      <c r="AO454" s="172"/>
      <c r="AP454" s="172"/>
      <c r="AQ454" s="172"/>
    </row>
    <row r="455" spans="2:43">
      <c r="B455" s="172"/>
      <c r="C455" s="172"/>
      <c r="D455" s="172"/>
      <c r="E455" s="167"/>
      <c r="I455" s="353"/>
      <c r="M455" s="228"/>
      <c r="N455" s="172"/>
      <c r="O455" s="172"/>
      <c r="P455" s="172"/>
      <c r="Q455" s="172"/>
      <c r="R455" s="172"/>
      <c r="S455" s="172"/>
      <c r="T455" s="172"/>
      <c r="U455" s="172"/>
      <c r="V455" s="172"/>
      <c r="W455" s="172"/>
      <c r="X455" s="172"/>
      <c r="Y455" s="172"/>
      <c r="Z455" s="172"/>
      <c r="AA455" s="172"/>
      <c r="AB455" s="172"/>
      <c r="AC455" s="172"/>
      <c r="AD455" s="172"/>
      <c r="AE455" s="172"/>
      <c r="AF455" s="172"/>
      <c r="AG455" s="172"/>
      <c r="AH455" s="172"/>
      <c r="AI455" s="172"/>
      <c r="AJ455" s="172"/>
      <c r="AK455" s="172"/>
      <c r="AL455" s="172"/>
      <c r="AM455" s="172"/>
      <c r="AN455" s="172"/>
      <c r="AO455" s="172"/>
      <c r="AP455" s="172"/>
      <c r="AQ455" s="172"/>
    </row>
    <row r="456" spans="2:43">
      <c r="B456" s="172"/>
      <c r="C456" s="172"/>
      <c r="D456" s="172"/>
      <c r="E456" s="172"/>
      <c r="I456" s="172"/>
      <c r="M456" s="172"/>
      <c r="N456" s="172"/>
      <c r="O456" s="172"/>
      <c r="P456" s="172"/>
      <c r="Q456" s="172"/>
      <c r="R456" s="172"/>
      <c r="S456" s="172"/>
      <c r="T456" s="172"/>
      <c r="U456" s="172"/>
      <c r="V456" s="172"/>
      <c r="W456" s="172"/>
      <c r="X456" s="172"/>
      <c r="Y456" s="172"/>
      <c r="Z456" s="172"/>
      <c r="AA456" s="172"/>
      <c r="AB456" s="172"/>
      <c r="AC456" s="172"/>
      <c r="AD456" s="172"/>
      <c r="AE456" s="172"/>
      <c r="AF456" s="172"/>
      <c r="AG456" s="172"/>
      <c r="AH456" s="172"/>
      <c r="AI456" s="172"/>
      <c r="AJ456" s="172"/>
      <c r="AK456" s="172"/>
      <c r="AL456" s="172"/>
      <c r="AM456" s="172"/>
      <c r="AN456" s="172"/>
      <c r="AO456" s="172"/>
      <c r="AP456" s="172"/>
      <c r="AQ456" s="172"/>
    </row>
    <row r="457" spans="2:43">
      <c r="B457" s="172"/>
      <c r="C457" s="172"/>
      <c r="D457" s="172"/>
      <c r="E457" s="172"/>
      <c r="I457" s="583"/>
      <c r="M457" s="172"/>
      <c r="N457" s="172"/>
      <c r="O457" s="172"/>
      <c r="P457" s="172"/>
      <c r="Q457" s="172"/>
      <c r="R457" s="172"/>
      <c r="S457" s="172"/>
      <c r="T457" s="172"/>
      <c r="U457" s="172"/>
      <c r="V457" s="172"/>
      <c r="W457" s="172"/>
      <c r="X457" s="172"/>
      <c r="Y457" s="172"/>
      <c r="Z457" s="172"/>
      <c r="AA457" s="172"/>
      <c r="AB457" s="172"/>
      <c r="AC457" s="172"/>
      <c r="AD457" s="172"/>
      <c r="AE457" s="172"/>
      <c r="AF457" s="172"/>
      <c r="AG457" s="172"/>
      <c r="AH457" s="172"/>
      <c r="AI457" s="172"/>
      <c r="AJ457" s="172"/>
      <c r="AK457" s="172"/>
      <c r="AL457" s="172"/>
      <c r="AM457" s="172"/>
      <c r="AN457" s="172"/>
      <c r="AO457" s="172"/>
      <c r="AP457" s="172"/>
      <c r="AQ457" s="172"/>
    </row>
    <row r="458" spans="2:43">
      <c r="E458" s="577"/>
      <c r="I458" s="172"/>
      <c r="M458" s="172"/>
      <c r="N458" s="172"/>
      <c r="O458" s="172"/>
      <c r="P458" s="172"/>
      <c r="Q458" s="172"/>
      <c r="R458" s="172"/>
      <c r="S458" s="172"/>
      <c r="T458" s="172"/>
      <c r="U458" s="172"/>
      <c r="V458" s="172"/>
      <c r="W458" s="172"/>
      <c r="X458" s="172"/>
      <c r="Y458" s="172"/>
      <c r="Z458" s="172"/>
      <c r="AA458" s="172"/>
      <c r="AB458" s="172"/>
      <c r="AC458" s="172"/>
      <c r="AD458" s="172"/>
      <c r="AE458" s="172"/>
      <c r="AF458" s="172"/>
      <c r="AG458" s="172"/>
      <c r="AH458" s="172"/>
      <c r="AI458" s="172"/>
      <c r="AJ458" s="172"/>
      <c r="AK458" s="172"/>
      <c r="AL458" s="172"/>
      <c r="AM458" s="172"/>
      <c r="AN458" s="172"/>
      <c r="AO458" s="172"/>
      <c r="AP458" s="172"/>
      <c r="AQ458" s="172"/>
    </row>
    <row r="459" spans="2:43">
      <c r="E459" s="172"/>
      <c r="I459" s="172"/>
      <c r="M459" s="172"/>
      <c r="N459" s="172"/>
      <c r="O459" s="172"/>
      <c r="P459" s="172"/>
      <c r="Q459" s="172"/>
      <c r="R459" s="172"/>
      <c r="S459" s="172"/>
      <c r="T459" s="172"/>
      <c r="U459" s="172"/>
      <c r="V459" s="172"/>
      <c r="W459" s="172"/>
      <c r="X459" s="172"/>
      <c r="Y459" s="172"/>
      <c r="Z459" s="172"/>
      <c r="AA459" s="172"/>
      <c r="AB459" s="172"/>
      <c r="AC459" s="172"/>
      <c r="AD459" s="172"/>
      <c r="AE459" s="172"/>
      <c r="AF459" s="172"/>
      <c r="AG459" s="172"/>
      <c r="AH459" s="172"/>
      <c r="AI459" s="172"/>
      <c r="AJ459" s="172"/>
      <c r="AK459" s="172"/>
      <c r="AL459" s="172"/>
      <c r="AM459" s="172"/>
      <c r="AN459" s="172"/>
      <c r="AO459" s="172"/>
      <c r="AP459" s="172"/>
      <c r="AQ459" s="172"/>
    </row>
    <row r="460" spans="2:43">
      <c r="E460" s="172"/>
      <c r="I460" s="340"/>
      <c r="M460" s="341"/>
      <c r="N460" s="172"/>
      <c r="O460" s="172"/>
      <c r="P460" s="172"/>
      <c r="Q460" s="172"/>
      <c r="R460" s="172"/>
      <c r="S460" s="172"/>
      <c r="T460" s="172"/>
      <c r="U460" s="172"/>
      <c r="V460" s="172"/>
      <c r="W460" s="172"/>
      <c r="X460" s="172"/>
      <c r="Y460" s="172"/>
      <c r="Z460" s="172"/>
      <c r="AA460" s="172"/>
      <c r="AB460" s="172"/>
      <c r="AC460" s="172"/>
      <c r="AD460" s="172"/>
      <c r="AE460" s="172"/>
      <c r="AF460" s="172"/>
      <c r="AG460" s="172"/>
      <c r="AH460" s="172"/>
      <c r="AI460" s="172"/>
      <c r="AJ460" s="172"/>
      <c r="AK460" s="172"/>
      <c r="AL460" s="172"/>
      <c r="AM460" s="172"/>
      <c r="AN460" s="172"/>
      <c r="AO460" s="172"/>
      <c r="AP460" s="172"/>
      <c r="AQ460" s="172"/>
    </row>
    <row r="461" spans="2:43">
      <c r="E461" s="172"/>
      <c r="I461" s="353"/>
      <c r="M461" s="209"/>
      <c r="N461" s="172"/>
      <c r="O461" s="172"/>
      <c r="P461" s="172"/>
      <c r="Q461" s="172"/>
      <c r="R461" s="172"/>
      <c r="S461" s="172"/>
      <c r="T461" s="172"/>
      <c r="U461" s="172"/>
      <c r="V461" s="172"/>
      <c r="W461" s="172"/>
      <c r="X461" s="172"/>
      <c r="Y461" s="172"/>
      <c r="Z461" s="172"/>
      <c r="AA461" s="172"/>
      <c r="AB461" s="172"/>
      <c r="AC461" s="172"/>
      <c r="AD461" s="172"/>
      <c r="AE461" s="172"/>
      <c r="AF461" s="172"/>
      <c r="AG461" s="172"/>
      <c r="AH461" s="172"/>
      <c r="AI461" s="172"/>
      <c r="AJ461" s="172"/>
      <c r="AK461" s="172"/>
      <c r="AL461" s="172"/>
      <c r="AM461" s="172"/>
      <c r="AN461" s="172"/>
      <c r="AO461" s="172"/>
      <c r="AP461" s="172"/>
      <c r="AQ461" s="172"/>
    </row>
    <row r="462" spans="2:43">
      <c r="E462" s="172"/>
      <c r="I462" s="180"/>
      <c r="M462" s="209"/>
      <c r="N462" s="172"/>
      <c r="O462" s="172"/>
      <c r="P462" s="172"/>
      <c r="Q462" s="172"/>
      <c r="R462" s="172"/>
      <c r="S462" s="172"/>
      <c r="T462" s="172"/>
      <c r="U462" s="172"/>
      <c r="V462" s="172"/>
      <c r="W462" s="172"/>
      <c r="X462" s="172"/>
      <c r="Y462" s="172"/>
      <c r="Z462" s="172"/>
      <c r="AA462" s="172"/>
      <c r="AB462" s="172"/>
      <c r="AC462" s="172"/>
      <c r="AD462" s="172"/>
      <c r="AE462" s="172"/>
      <c r="AF462" s="172"/>
      <c r="AG462" s="172"/>
      <c r="AH462" s="172"/>
      <c r="AI462" s="172"/>
      <c r="AJ462" s="172"/>
      <c r="AK462" s="172"/>
      <c r="AL462" s="172"/>
      <c r="AM462" s="172"/>
      <c r="AN462" s="172"/>
      <c r="AO462" s="172"/>
      <c r="AP462" s="172"/>
      <c r="AQ462" s="172"/>
    </row>
    <row r="463" spans="2:43">
      <c r="E463" s="172"/>
      <c r="I463" s="166"/>
      <c r="M463" s="209"/>
      <c r="N463" s="172"/>
      <c r="O463" s="172"/>
      <c r="P463" s="172"/>
      <c r="Q463" s="172"/>
      <c r="R463" s="172"/>
      <c r="S463" s="172"/>
      <c r="T463" s="172"/>
      <c r="U463" s="172"/>
      <c r="V463" s="172"/>
      <c r="W463" s="172"/>
      <c r="X463" s="172"/>
      <c r="Y463" s="172"/>
      <c r="Z463" s="172"/>
      <c r="AA463" s="172"/>
      <c r="AB463" s="172"/>
      <c r="AC463" s="172"/>
      <c r="AD463" s="172"/>
      <c r="AE463" s="172"/>
      <c r="AF463" s="172"/>
      <c r="AG463" s="172"/>
      <c r="AH463" s="172"/>
      <c r="AI463" s="172"/>
      <c r="AJ463" s="172"/>
      <c r="AK463" s="172"/>
      <c r="AL463" s="172"/>
      <c r="AM463" s="172"/>
      <c r="AN463" s="172"/>
      <c r="AO463" s="172"/>
      <c r="AP463" s="172"/>
      <c r="AQ463" s="172"/>
    </row>
    <row r="464" spans="2:43">
      <c r="E464" s="172"/>
      <c r="I464" s="172"/>
      <c r="M464" s="209"/>
      <c r="N464" s="172"/>
      <c r="O464" s="172"/>
      <c r="P464" s="172"/>
      <c r="Q464" s="172"/>
      <c r="R464" s="172"/>
      <c r="S464" s="172"/>
      <c r="T464" s="172"/>
      <c r="U464" s="172"/>
      <c r="V464" s="172"/>
      <c r="W464" s="172"/>
      <c r="X464" s="172"/>
      <c r="Y464" s="172"/>
      <c r="Z464" s="172"/>
      <c r="AA464" s="172"/>
      <c r="AB464" s="172"/>
      <c r="AC464" s="172"/>
      <c r="AD464" s="172"/>
      <c r="AE464" s="172"/>
      <c r="AF464" s="172"/>
      <c r="AG464" s="172"/>
      <c r="AH464" s="172"/>
      <c r="AI464" s="172"/>
      <c r="AJ464" s="172"/>
      <c r="AK464" s="172"/>
      <c r="AL464" s="172"/>
      <c r="AM464" s="172"/>
      <c r="AN464" s="172"/>
      <c r="AO464" s="172"/>
      <c r="AP464" s="172"/>
      <c r="AQ464" s="172"/>
    </row>
    <row r="465" spans="5:43">
      <c r="E465" s="172"/>
      <c r="I465" s="172"/>
      <c r="M465" s="235"/>
      <c r="N465" s="172"/>
      <c r="O465" s="172"/>
      <c r="P465" s="172"/>
      <c r="Q465" s="172"/>
      <c r="R465" s="172"/>
      <c r="S465" s="172"/>
      <c r="T465" s="172"/>
      <c r="U465" s="172"/>
      <c r="V465" s="172"/>
      <c r="W465" s="172"/>
      <c r="X465" s="172"/>
      <c r="Y465" s="172"/>
      <c r="Z465" s="172"/>
      <c r="AA465" s="172"/>
      <c r="AB465" s="172"/>
      <c r="AC465" s="172"/>
      <c r="AD465" s="172"/>
      <c r="AE465" s="172"/>
      <c r="AF465" s="172"/>
      <c r="AG465" s="172"/>
      <c r="AH465" s="172"/>
      <c r="AI465" s="172"/>
      <c r="AJ465" s="172"/>
      <c r="AK465" s="172"/>
      <c r="AL465" s="172"/>
      <c r="AM465" s="172"/>
      <c r="AN465" s="172"/>
      <c r="AO465" s="172"/>
      <c r="AP465" s="172"/>
      <c r="AQ465" s="172"/>
    </row>
    <row r="466" spans="5:43">
      <c r="E466" s="172"/>
      <c r="I466" s="172"/>
      <c r="M466" s="209"/>
      <c r="N466" s="172"/>
      <c r="O466" s="172"/>
      <c r="P466" s="172"/>
      <c r="Q466" s="172"/>
      <c r="R466" s="172"/>
      <c r="S466" s="172"/>
      <c r="T466" s="172"/>
      <c r="U466" s="172"/>
      <c r="V466" s="172"/>
      <c r="W466" s="172"/>
      <c r="X466" s="172"/>
      <c r="Y466" s="172"/>
      <c r="Z466" s="172"/>
      <c r="AA466" s="172"/>
      <c r="AB466" s="172"/>
      <c r="AC466" s="172"/>
      <c r="AD466" s="172"/>
      <c r="AE466" s="172"/>
      <c r="AF466" s="172"/>
      <c r="AG466" s="172"/>
      <c r="AH466" s="172"/>
      <c r="AI466" s="172"/>
      <c r="AJ466" s="172"/>
      <c r="AK466" s="172"/>
      <c r="AL466" s="172"/>
      <c r="AM466" s="172"/>
      <c r="AN466" s="172"/>
      <c r="AO466" s="172"/>
      <c r="AP466" s="172"/>
      <c r="AQ466" s="172"/>
    </row>
    <row r="467" spans="5:43">
      <c r="E467" s="177"/>
      <c r="I467" s="171"/>
      <c r="M467" s="235"/>
      <c r="N467" s="172"/>
      <c r="O467" s="172"/>
      <c r="P467" s="172"/>
      <c r="Q467" s="172"/>
      <c r="R467" s="172"/>
      <c r="S467" s="172"/>
      <c r="T467" s="172"/>
      <c r="U467" s="172"/>
      <c r="V467" s="172"/>
      <c r="W467" s="172"/>
      <c r="X467" s="172"/>
      <c r="Y467" s="172"/>
      <c r="Z467" s="172"/>
      <c r="AA467" s="172"/>
      <c r="AB467" s="172"/>
      <c r="AC467" s="172"/>
      <c r="AD467" s="172"/>
      <c r="AE467" s="172"/>
      <c r="AF467" s="172"/>
      <c r="AG467" s="172"/>
      <c r="AH467" s="172"/>
      <c r="AI467" s="172"/>
      <c r="AJ467" s="172"/>
      <c r="AK467" s="172"/>
      <c r="AL467" s="172"/>
      <c r="AM467" s="172"/>
      <c r="AN467" s="172"/>
      <c r="AO467" s="172"/>
      <c r="AP467" s="172"/>
      <c r="AQ467" s="172"/>
    </row>
    <row r="468" spans="5:43">
      <c r="E468" s="177"/>
      <c r="I468" s="171"/>
      <c r="M468" s="233"/>
      <c r="N468" s="172"/>
      <c r="O468" s="172"/>
      <c r="P468" s="172"/>
      <c r="Q468" s="172"/>
      <c r="R468" s="172"/>
      <c r="S468" s="172"/>
      <c r="T468" s="172"/>
      <c r="U468" s="172"/>
      <c r="V468" s="172"/>
      <c r="W468" s="172"/>
      <c r="X468" s="172"/>
      <c r="Y468" s="172"/>
      <c r="Z468" s="172"/>
      <c r="AA468" s="172"/>
      <c r="AB468" s="172"/>
      <c r="AC468" s="172"/>
      <c r="AD468" s="172"/>
      <c r="AE468" s="172"/>
      <c r="AF468" s="172"/>
      <c r="AG468" s="172"/>
      <c r="AH468" s="172"/>
      <c r="AI468" s="172"/>
      <c r="AJ468" s="172"/>
      <c r="AK468" s="172"/>
      <c r="AL468" s="172"/>
      <c r="AM468" s="172"/>
      <c r="AN468" s="172"/>
      <c r="AO468" s="172"/>
      <c r="AP468" s="172"/>
      <c r="AQ468" s="172"/>
    </row>
    <row r="469" spans="5:43">
      <c r="E469" s="177"/>
      <c r="I469" s="171"/>
      <c r="M469" s="233"/>
      <c r="N469" s="172"/>
      <c r="O469" s="172"/>
      <c r="P469" s="172"/>
      <c r="Q469" s="172"/>
      <c r="R469" s="172"/>
      <c r="S469" s="172"/>
      <c r="T469" s="172"/>
      <c r="U469" s="172"/>
      <c r="V469" s="172"/>
      <c r="W469" s="172"/>
      <c r="X469" s="172"/>
      <c r="Y469" s="172"/>
      <c r="Z469" s="172"/>
      <c r="AA469" s="172"/>
      <c r="AB469" s="172"/>
      <c r="AC469" s="172"/>
      <c r="AD469" s="172"/>
      <c r="AE469" s="172"/>
      <c r="AF469" s="172"/>
      <c r="AG469" s="172"/>
      <c r="AH469" s="172"/>
      <c r="AI469" s="172"/>
      <c r="AJ469" s="172"/>
      <c r="AK469" s="172"/>
      <c r="AL469" s="172"/>
      <c r="AM469" s="172"/>
      <c r="AN469" s="172"/>
      <c r="AO469" s="172"/>
      <c r="AP469" s="172"/>
      <c r="AQ469" s="172"/>
    </row>
    <row r="470" spans="5:43">
      <c r="E470" s="177"/>
      <c r="I470" s="172"/>
      <c r="M470" s="233"/>
      <c r="N470" s="172"/>
      <c r="O470" s="172"/>
      <c r="P470" s="172"/>
      <c r="Q470" s="172"/>
      <c r="R470" s="172"/>
      <c r="S470" s="172"/>
      <c r="T470" s="172"/>
      <c r="U470" s="172"/>
      <c r="V470" s="172"/>
      <c r="W470" s="172"/>
      <c r="X470" s="172"/>
      <c r="Y470" s="172"/>
      <c r="Z470" s="172"/>
      <c r="AA470" s="172"/>
      <c r="AB470" s="172"/>
      <c r="AC470" s="172"/>
      <c r="AD470" s="172"/>
      <c r="AE470" s="172"/>
      <c r="AF470" s="172"/>
      <c r="AG470" s="172"/>
      <c r="AH470" s="172"/>
      <c r="AI470" s="172"/>
      <c r="AJ470" s="172"/>
      <c r="AK470" s="172"/>
      <c r="AL470" s="172"/>
      <c r="AM470" s="172"/>
      <c r="AN470" s="172"/>
      <c r="AO470" s="172"/>
      <c r="AP470" s="172"/>
      <c r="AQ470" s="172"/>
    </row>
    <row r="471" spans="5:43">
      <c r="E471" s="172"/>
      <c r="I471" s="172"/>
      <c r="M471" s="172"/>
      <c r="N471" s="172"/>
      <c r="O471" s="172"/>
      <c r="P471" s="172"/>
      <c r="Q471" s="172"/>
      <c r="R471" s="172"/>
      <c r="S471" s="172"/>
      <c r="T471" s="172"/>
      <c r="U471" s="172"/>
      <c r="V471" s="172"/>
      <c r="W471" s="172"/>
      <c r="X471" s="172"/>
      <c r="Y471" s="172"/>
      <c r="Z471" s="172"/>
      <c r="AA471" s="172"/>
      <c r="AB471" s="172"/>
      <c r="AC471" s="172"/>
      <c r="AD471" s="172"/>
      <c r="AE471" s="172"/>
      <c r="AF471" s="172"/>
      <c r="AG471" s="172"/>
      <c r="AH471" s="172"/>
      <c r="AI471" s="172"/>
      <c r="AJ471" s="172"/>
      <c r="AK471" s="172"/>
      <c r="AL471" s="172"/>
      <c r="AM471" s="172"/>
      <c r="AN471" s="172"/>
      <c r="AO471" s="172"/>
      <c r="AP471" s="172"/>
      <c r="AQ471" s="172"/>
    </row>
    <row r="472" spans="5:43">
      <c r="E472" s="172"/>
      <c r="I472" s="172"/>
      <c r="M472" s="172"/>
      <c r="N472" s="172"/>
      <c r="O472" s="172"/>
      <c r="P472" s="172"/>
      <c r="Q472" s="172"/>
      <c r="R472" s="172"/>
      <c r="S472" s="172"/>
      <c r="T472" s="172"/>
      <c r="U472" s="172"/>
      <c r="V472" s="172"/>
      <c r="W472" s="172"/>
      <c r="X472" s="172"/>
      <c r="Y472" s="172"/>
      <c r="Z472" s="172"/>
      <c r="AA472" s="172"/>
      <c r="AB472" s="172"/>
      <c r="AC472" s="172"/>
      <c r="AD472" s="172"/>
      <c r="AE472" s="172"/>
      <c r="AF472" s="172"/>
      <c r="AG472" s="172"/>
      <c r="AH472" s="172"/>
      <c r="AI472" s="172"/>
      <c r="AJ472" s="172"/>
      <c r="AK472" s="172"/>
      <c r="AL472" s="172"/>
      <c r="AM472" s="172"/>
      <c r="AN472" s="172"/>
      <c r="AO472" s="172"/>
      <c r="AP472" s="172"/>
      <c r="AQ472" s="172"/>
    </row>
    <row r="473" spans="5:43">
      <c r="E473" s="172"/>
      <c r="I473" s="172"/>
      <c r="M473" s="172"/>
      <c r="N473" s="172"/>
      <c r="O473" s="172"/>
      <c r="P473" s="172"/>
      <c r="Q473" s="172"/>
      <c r="R473" s="172"/>
      <c r="S473" s="172"/>
      <c r="T473" s="172"/>
      <c r="U473" s="172"/>
      <c r="V473" s="172"/>
      <c r="W473" s="172"/>
      <c r="X473" s="172"/>
      <c r="Y473" s="172"/>
      <c r="Z473" s="172"/>
      <c r="AA473" s="172"/>
      <c r="AB473" s="172"/>
      <c r="AC473" s="172"/>
      <c r="AD473" s="172"/>
      <c r="AE473" s="172"/>
      <c r="AF473" s="172"/>
      <c r="AG473" s="172"/>
      <c r="AH473" s="172"/>
      <c r="AI473" s="172"/>
      <c r="AJ473" s="172"/>
      <c r="AK473" s="172"/>
      <c r="AL473" s="172"/>
      <c r="AM473" s="172"/>
      <c r="AN473" s="172"/>
      <c r="AO473" s="172"/>
      <c r="AP473" s="172"/>
      <c r="AQ473" s="172"/>
    </row>
    <row r="474" spans="5:43">
      <c r="E474" s="172"/>
      <c r="I474" s="172"/>
      <c r="M474" s="172"/>
      <c r="N474" s="172"/>
      <c r="O474" s="172"/>
      <c r="P474" s="172"/>
      <c r="Q474" s="172"/>
      <c r="R474" s="172"/>
      <c r="S474" s="172"/>
      <c r="T474" s="172"/>
      <c r="U474" s="172"/>
      <c r="V474" s="172"/>
      <c r="W474" s="172"/>
      <c r="X474" s="172"/>
      <c r="Y474" s="172"/>
      <c r="Z474" s="172"/>
      <c r="AA474" s="172"/>
      <c r="AB474" s="172"/>
      <c r="AC474" s="172"/>
      <c r="AD474" s="172"/>
      <c r="AE474" s="172"/>
      <c r="AF474" s="172"/>
      <c r="AG474" s="172"/>
      <c r="AH474" s="172"/>
      <c r="AI474" s="172"/>
      <c r="AJ474" s="172"/>
      <c r="AK474" s="172"/>
      <c r="AL474" s="172"/>
      <c r="AM474" s="172"/>
      <c r="AN474" s="172"/>
      <c r="AO474" s="172"/>
      <c r="AP474" s="172"/>
      <c r="AQ474" s="172"/>
    </row>
    <row r="475" spans="5:43">
      <c r="E475" s="172"/>
      <c r="I475" s="172"/>
      <c r="M475" s="172"/>
      <c r="N475" s="172"/>
      <c r="O475" s="172"/>
      <c r="P475" s="172"/>
      <c r="Q475" s="172"/>
      <c r="R475" s="172"/>
      <c r="S475" s="172"/>
      <c r="T475" s="172"/>
      <c r="U475" s="172"/>
      <c r="V475" s="172"/>
      <c r="W475" s="172"/>
      <c r="X475" s="172"/>
      <c r="Y475" s="172"/>
      <c r="Z475" s="172"/>
      <c r="AA475" s="172"/>
      <c r="AB475" s="172"/>
      <c r="AC475" s="172"/>
      <c r="AD475" s="172"/>
      <c r="AE475" s="172"/>
      <c r="AF475" s="172"/>
      <c r="AG475" s="172"/>
      <c r="AH475" s="172"/>
      <c r="AI475" s="172"/>
      <c r="AJ475" s="172"/>
      <c r="AK475" s="172"/>
      <c r="AL475" s="172"/>
      <c r="AM475" s="172"/>
      <c r="AN475" s="172"/>
      <c r="AO475" s="172"/>
      <c r="AP475" s="172"/>
      <c r="AQ475" s="172"/>
    </row>
    <row r="476" spans="5:43">
      <c r="E476" s="172"/>
      <c r="I476" s="172"/>
      <c r="M476" s="172"/>
      <c r="N476" s="172"/>
      <c r="O476" s="172"/>
      <c r="P476" s="172"/>
      <c r="Q476" s="172"/>
      <c r="R476" s="172"/>
      <c r="S476" s="172"/>
      <c r="T476" s="172"/>
      <c r="U476" s="172"/>
      <c r="V476" s="172"/>
      <c r="W476" s="172"/>
      <c r="X476" s="172"/>
      <c r="Y476" s="172"/>
      <c r="Z476" s="172"/>
      <c r="AA476" s="172"/>
      <c r="AB476" s="172"/>
      <c r="AC476" s="172"/>
      <c r="AD476" s="172"/>
      <c r="AE476" s="172"/>
      <c r="AF476" s="172"/>
      <c r="AG476" s="172"/>
      <c r="AH476" s="172"/>
      <c r="AI476" s="172"/>
      <c r="AJ476" s="172"/>
      <c r="AK476" s="172"/>
      <c r="AL476" s="172"/>
      <c r="AM476" s="172"/>
      <c r="AN476" s="172"/>
      <c r="AO476" s="172"/>
      <c r="AP476" s="172"/>
      <c r="AQ476" s="172"/>
    </row>
    <row r="477" spans="5:43">
      <c r="E477" s="172"/>
      <c r="I477" s="172"/>
      <c r="M477" s="172"/>
      <c r="N477" s="172"/>
      <c r="O477" s="172"/>
      <c r="P477" s="172"/>
      <c r="Q477" s="172"/>
      <c r="R477" s="172"/>
      <c r="S477" s="172"/>
      <c r="T477" s="172"/>
      <c r="U477" s="172"/>
      <c r="V477" s="172"/>
      <c r="W477" s="172"/>
      <c r="X477" s="172"/>
      <c r="Y477" s="172"/>
      <c r="Z477" s="172"/>
      <c r="AA477" s="172"/>
      <c r="AB477" s="172"/>
      <c r="AC477" s="172"/>
      <c r="AD477" s="172"/>
      <c r="AE477" s="172"/>
      <c r="AF477" s="172"/>
      <c r="AG477" s="172"/>
      <c r="AH477" s="172"/>
      <c r="AI477" s="172"/>
      <c r="AJ477" s="172"/>
      <c r="AK477" s="172"/>
      <c r="AL477" s="172"/>
      <c r="AM477" s="172"/>
      <c r="AN477" s="172"/>
      <c r="AO477" s="172"/>
      <c r="AP477" s="172"/>
      <c r="AQ477" s="172"/>
    </row>
    <row r="478" spans="5:43">
      <c r="E478" s="172"/>
      <c r="I478" s="172"/>
      <c r="M478" s="172"/>
      <c r="N478" s="172"/>
      <c r="O478" s="172"/>
      <c r="P478" s="172"/>
      <c r="Q478" s="172"/>
      <c r="R478" s="172"/>
      <c r="S478" s="172"/>
      <c r="T478" s="172"/>
      <c r="U478" s="172"/>
      <c r="V478" s="172"/>
      <c r="W478" s="172"/>
      <c r="X478" s="172"/>
      <c r="Y478" s="172"/>
      <c r="Z478" s="172"/>
      <c r="AA478" s="172"/>
      <c r="AB478" s="172"/>
      <c r="AC478" s="172"/>
      <c r="AD478" s="172"/>
      <c r="AE478" s="172"/>
      <c r="AF478" s="172"/>
      <c r="AG478" s="172"/>
      <c r="AH478" s="172"/>
      <c r="AI478" s="172"/>
      <c r="AJ478" s="172"/>
      <c r="AK478" s="172"/>
      <c r="AL478" s="172"/>
      <c r="AM478" s="172"/>
      <c r="AN478" s="172"/>
      <c r="AO478" s="172"/>
      <c r="AP478" s="172"/>
      <c r="AQ478" s="172"/>
    </row>
    <row r="479" spans="5:43">
      <c r="E479" s="172"/>
      <c r="I479" s="172"/>
      <c r="M479" s="172"/>
      <c r="N479" s="172"/>
      <c r="O479" s="172"/>
      <c r="P479" s="172"/>
      <c r="Q479" s="172"/>
      <c r="R479" s="172"/>
      <c r="S479" s="172"/>
      <c r="T479" s="172"/>
      <c r="U479" s="172"/>
      <c r="V479" s="172"/>
      <c r="W479" s="172"/>
      <c r="X479" s="172"/>
      <c r="Y479" s="172"/>
      <c r="Z479" s="172"/>
      <c r="AA479" s="172"/>
      <c r="AB479" s="172"/>
      <c r="AC479" s="172"/>
      <c r="AD479" s="172"/>
      <c r="AE479" s="172"/>
      <c r="AF479" s="172"/>
      <c r="AG479" s="172"/>
      <c r="AH479" s="172"/>
      <c r="AI479" s="172"/>
      <c r="AJ479" s="172"/>
      <c r="AK479" s="172"/>
      <c r="AL479" s="172"/>
      <c r="AM479" s="172"/>
      <c r="AN479" s="172"/>
      <c r="AO479" s="172"/>
      <c r="AP479" s="172"/>
      <c r="AQ479" s="172"/>
    </row>
    <row r="480" spans="5:43">
      <c r="E480" s="172"/>
      <c r="I480" s="172"/>
      <c r="M480" s="172"/>
      <c r="N480" s="172"/>
      <c r="O480" s="172"/>
      <c r="P480" s="172"/>
      <c r="Q480" s="172"/>
      <c r="R480" s="172"/>
      <c r="S480" s="172"/>
      <c r="T480" s="172"/>
      <c r="U480" s="172"/>
      <c r="V480" s="172"/>
      <c r="W480" s="172"/>
      <c r="X480" s="172"/>
      <c r="Y480" s="172"/>
      <c r="Z480" s="172"/>
      <c r="AA480" s="172"/>
      <c r="AB480" s="172"/>
      <c r="AC480" s="172"/>
      <c r="AD480" s="172"/>
      <c r="AE480" s="172"/>
      <c r="AF480" s="172"/>
      <c r="AG480" s="172"/>
      <c r="AH480" s="172"/>
      <c r="AI480" s="172"/>
      <c r="AJ480" s="172"/>
      <c r="AK480" s="172"/>
      <c r="AL480" s="172"/>
      <c r="AM480" s="172"/>
      <c r="AN480" s="172"/>
      <c r="AO480" s="172"/>
      <c r="AP480" s="172"/>
      <c r="AQ480" s="172"/>
    </row>
    <row r="481" spans="2:43">
      <c r="E481" s="172"/>
      <c r="I481" s="172"/>
      <c r="M481" s="172"/>
      <c r="N481" s="172"/>
      <c r="O481" s="172"/>
      <c r="P481" s="172"/>
      <c r="Q481" s="172"/>
      <c r="R481" s="172"/>
      <c r="S481" s="172"/>
      <c r="T481" s="172"/>
      <c r="U481" s="172"/>
      <c r="V481" s="172"/>
      <c r="W481" s="172"/>
      <c r="X481" s="172"/>
      <c r="Y481" s="172"/>
      <c r="Z481" s="172"/>
      <c r="AA481" s="172"/>
      <c r="AB481" s="172"/>
      <c r="AC481" s="172"/>
      <c r="AD481" s="172"/>
      <c r="AE481" s="172"/>
      <c r="AF481" s="172"/>
      <c r="AG481" s="172"/>
      <c r="AH481" s="172"/>
      <c r="AI481" s="172"/>
      <c r="AJ481" s="172"/>
      <c r="AK481" s="172"/>
      <c r="AL481" s="172"/>
      <c r="AM481" s="172"/>
      <c r="AN481" s="172"/>
      <c r="AO481" s="172"/>
      <c r="AP481" s="172"/>
      <c r="AQ481" s="172"/>
    </row>
    <row r="482" spans="2:43">
      <c r="E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  <c r="U482" s="172"/>
      <c r="V482" s="172"/>
      <c r="W482" s="172"/>
      <c r="X482" s="172"/>
      <c r="Y482" s="172"/>
      <c r="Z482" s="172"/>
      <c r="AA482" s="172"/>
      <c r="AB482" s="172"/>
      <c r="AC482" s="172"/>
      <c r="AD482" s="172"/>
      <c r="AE482" s="172"/>
      <c r="AF482" s="172"/>
      <c r="AG482" s="172"/>
      <c r="AH482" s="172"/>
      <c r="AI482" s="172"/>
      <c r="AJ482" s="172"/>
      <c r="AK482" s="172"/>
      <c r="AL482" s="172"/>
      <c r="AM482" s="172"/>
      <c r="AN482" s="172"/>
      <c r="AO482" s="172"/>
      <c r="AP482" s="172"/>
      <c r="AQ482" s="172"/>
    </row>
    <row r="483" spans="2:43">
      <c r="E483" s="172"/>
      <c r="I483" s="172"/>
      <c r="J483" s="172"/>
      <c r="K483" s="172"/>
      <c r="L483" s="172"/>
      <c r="M483" s="172"/>
      <c r="N483" s="172"/>
      <c r="O483" s="172"/>
      <c r="P483" s="172"/>
      <c r="Q483" s="172"/>
      <c r="R483" s="172"/>
      <c r="S483" s="172"/>
      <c r="T483" s="172"/>
      <c r="U483" s="172"/>
      <c r="V483" s="172"/>
      <c r="W483" s="172"/>
      <c r="X483" s="172"/>
      <c r="Y483" s="172"/>
      <c r="Z483" s="172"/>
      <c r="AA483" s="172"/>
      <c r="AB483" s="172"/>
      <c r="AC483" s="172"/>
      <c r="AD483" s="172"/>
      <c r="AE483" s="172"/>
      <c r="AF483" s="172"/>
      <c r="AG483" s="172"/>
      <c r="AH483" s="172"/>
      <c r="AI483" s="172"/>
      <c r="AJ483" s="172"/>
      <c r="AK483" s="172"/>
      <c r="AL483" s="172"/>
      <c r="AM483" s="172"/>
      <c r="AN483" s="172"/>
      <c r="AO483" s="172"/>
      <c r="AP483" s="172"/>
      <c r="AQ483" s="172"/>
    </row>
    <row r="484" spans="2:43">
      <c r="E484" s="172"/>
      <c r="I484" s="172"/>
      <c r="J484" s="172"/>
      <c r="K484" s="172"/>
      <c r="L484" s="172"/>
      <c r="M484" s="172"/>
      <c r="N484" s="172"/>
      <c r="O484" s="172"/>
      <c r="P484" s="172"/>
      <c r="Q484" s="172"/>
      <c r="R484" s="172"/>
      <c r="S484" s="172"/>
      <c r="T484" s="172"/>
      <c r="U484" s="172"/>
      <c r="V484" s="172"/>
      <c r="W484" s="172"/>
      <c r="X484" s="172"/>
      <c r="Y484" s="172"/>
      <c r="Z484" s="172"/>
      <c r="AA484" s="172"/>
      <c r="AB484" s="172"/>
      <c r="AC484" s="172"/>
      <c r="AD484" s="172"/>
      <c r="AE484" s="172"/>
      <c r="AF484" s="172"/>
      <c r="AG484" s="172"/>
      <c r="AH484" s="172"/>
      <c r="AI484" s="172"/>
      <c r="AJ484" s="172"/>
      <c r="AK484" s="172"/>
      <c r="AL484" s="172"/>
      <c r="AM484" s="172"/>
      <c r="AN484" s="172"/>
      <c r="AO484" s="172"/>
      <c r="AP484" s="172"/>
      <c r="AQ484" s="172"/>
    </row>
    <row r="485" spans="2:43">
      <c r="E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  <c r="T485" s="172"/>
      <c r="U485" s="172"/>
      <c r="V485" s="172"/>
      <c r="W485" s="172"/>
      <c r="X485" s="172"/>
      <c r="Y485" s="172"/>
      <c r="Z485" s="172"/>
      <c r="AA485" s="172"/>
      <c r="AB485" s="172"/>
      <c r="AC485" s="172"/>
      <c r="AD485" s="172"/>
      <c r="AE485" s="172"/>
      <c r="AF485" s="172"/>
      <c r="AG485" s="172"/>
      <c r="AH485" s="172"/>
      <c r="AI485" s="172"/>
      <c r="AJ485" s="172"/>
      <c r="AK485" s="172"/>
      <c r="AL485" s="172"/>
      <c r="AM485" s="172"/>
      <c r="AN485" s="172"/>
      <c r="AO485" s="172"/>
      <c r="AP485" s="172"/>
      <c r="AQ485" s="172"/>
    </row>
    <row r="486" spans="2:43">
      <c r="E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2"/>
      <c r="V486" s="172"/>
      <c r="W486" s="172"/>
      <c r="X486" s="172"/>
      <c r="Y486" s="172"/>
      <c r="Z486" s="172"/>
      <c r="AA486" s="172"/>
      <c r="AB486" s="172"/>
      <c r="AC486" s="172"/>
      <c r="AD486" s="172"/>
      <c r="AE486" s="172"/>
      <c r="AF486" s="172"/>
      <c r="AG486" s="172"/>
      <c r="AH486" s="172"/>
      <c r="AI486" s="172"/>
      <c r="AJ486" s="172"/>
      <c r="AK486" s="172"/>
      <c r="AL486" s="172"/>
      <c r="AM486" s="172"/>
      <c r="AN486" s="172"/>
      <c r="AO486" s="172"/>
      <c r="AP486" s="172"/>
      <c r="AQ486" s="172"/>
    </row>
    <row r="487" spans="2:43">
      <c r="B487" s="172"/>
      <c r="C487" s="182"/>
      <c r="D487" s="172"/>
      <c r="E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2"/>
      <c r="X487" s="172"/>
      <c r="Y487" s="172"/>
      <c r="Z487" s="172"/>
      <c r="AA487" s="172"/>
      <c r="AB487" s="172"/>
      <c r="AC487" s="172"/>
      <c r="AD487" s="172"/>
      <c r="AE487" s="172"/>
      <c r="AF487" s="172"/>
      <c r="AG487" s="172"/>
      <c r="AH487" s="172"/>
      <c r="AI487" s="172"/>
      <c r="AJ487" s="172"/>
      <c r="AK487" s="172"/>
      <c r="AL487" s="172"/>
      <c r="AM487" s="172"/>
      <c r="AN487" s="172"/>
      <c r="AO487" s="172"/>
      <c r="AP487" s="172"/>
      <c r="AQ487" s="172"/>
    </row>
    <row r="488" spans="2:43">
      <c r="B488" s="172"/>
      <c r="C488" s="182"/>
      <c r="D488" s="172"/>
      <c r="E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  <c r="T488" s="172"/>
      <c r="U488" s="172"/>
      <c r="V488" s="172"/>
      <c r="W488" s="172"/>
      <c r="X488" s="172"/>
      <c r="Y488" s="172"/>
      <c r="Z488" s="172"/>
      <c r="AA488" s="172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  <c r="AL488" s="172"/>
      <c r="AM488" s="172"/>
      <c r="AN488" s="172"/>
      <c r="AO488" s="172"/>
      <c r="AP488" s="172"/>
      <c r="AQ488" s="172"/>
    </row>
    <row r="489" spans="2:43">
      <c r="B489" s="172"/>
      <c r="C489" s="182"/>
      <c r="D489" s="172"/>
      <c r="E489" s="172"/>
      <c r="I489" s="172"/>
      <c r="J489" s="172"/>
      <c r="K489" s="172"/>
      <c r="L489" s="172"/>
      <c r="M489" s="172"/>
    </row>
    <row r="490" spans="2:43">
      <c r="B490" s="172"/>
      <c r="C490" s="182"/>
      <c r="D490" s="172"/>
      <c r="E490" s="172"/>
      <c r="I490" s="172"/>
      <c r="J490" s="172"/>
      <c r="K490" s="172"/>
      <c r="L490" s="172"/>
      <c r="M490" s="172"/>
    </row>
    <row r="491" spans="2:43">
      <c r="B491" s="172"/>
      <c r="C491" s="182"/>
      <c r="D491" s="172"/>
      <c r="E491" s="172"/>
      <c r="F491" s="172"/>
      <c r="G491" s="172"/>
      <c r="H491" s="172"/>
      <c r="I491" s="172"/>
      <c r="J491" s="172"/>
      <c r="K491" s="172"/>
      <c r="L491" s="172"/>
      <c r="M491" s="172"/>
    </row>
    <row r="492" spans="2:43">
      <c r="B492" s="172"/>
      <c r="C492" s="182"/>
      <c r="D492" s="172"/>
      <c r="E492" s="172"/>
      <c r="F492" s="172"/>
      <c r="G492" s="172"/>
      <c r="H492" s="172"/>
      <c r="I492" s="172"/>
      <c r="J492" s="172"/>
      <c r="K492" s="172"/>
      <c r="L492" s="172"/>
      <c r="M492" s="172"/>
    </row>
    <row r="493" spans="2:43">
      <c r="B493" s="172"/>
      <c r="C493" s="182"/>
      <c r="D493" s="172"/>
      <c r="E493" s="172"/>
      <c r="F493" s="172"/>
      <c r="G493" s="172"/>
      <c r="H493" s="172"/>
      <c r="I493" s="172"/>
      <c r="J493" s="172"/>
      <c r="K493" s="172"/>
      <c r="L493" s="172"/>
      <c r="M493" s="172"/>
    </row>
    <row r="494" spans="2:43">
      <c r="B494" s="172"/>
      <c r="C494" s="182"/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workbookViewId="0">
      <pane xSplit="1" topLeftCell="B1" activePane="topRight" state="frozen"/>
      <selection pane="topRight" activeCell="AD22" sqref="AD22"/>
    </sheetView>
  </sheetViews>
  <sheetFormatPr defaultRowHeight="15"/>
  <cols>
    <col min="1" max="1" width="12" customWidth="1"/>
    <col min="2" max="2" width="5.7109375" customWidth="1"/>
    <col min="3" max="3" width="6.85546875" customWidth="1"/>
    <col min="4" max="4" width="5.85546875" customWidth="1"/>
    <col min="5" max="5" width="5.7109375" customWidth="1"/>
    <col min="6" max="6" width="5.28515625" customWidth="1"/>
    <col min="7" max="7" width="6.28515625" customWidth="1"/>
    <col min="8" max="8" width="6.140625" customWidth="1"/>
    <col min="9" max="9" width="6.7109375" customWidth="1"/>
    <col min="10" max="10" width="5.85546875" customWidth="1"/>
    <col min="11" max="11" width="6.140625"/>
    <col min="12" max="12" width="6" customWidth="1"/>
    <col min="13" max="13" width="6.28515625" customWidth="1"/>
    <col min="14" max="14" width="5.7109375" customWidth="1"/>
    <col min="15" max="15" width="6.140625"/>
    <col min="16" max="16" width="4.85546875" customWidth="1"/>
    <col min="17" max="17" width="5.7109375" customWidth="1"/>
    <col min="18" max="18" width="5" customWidth="1"/>
    <col min="19" max="19" width="6.140625"/>
    <col min="20" max="20" width="5.28515625" customWidth="1"/>
    <col min="21" max="21" width="6.140625"/>
    <col min="22" max="22" width="5.7109375" customWidth="1"/>
    <col min="23" max="23" width="6.140625"/>
    <col min="24" max="24" width="6" customWidth="1"/>
    <col min="25" max="25" width="7.7109375" customWidth="1"/>
    <col min="26" max="26" width="9.42578125"/>
    <col min="27" max="27" width="28.42578125"/>
    <col min="28" max="1025" width="8.28515625"/>
  </cols>
  <sheetData>
    <row r="1" spans="1:69">
      <c r="A1" t="s">
        <v>123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12" customHeight="1">
      <c r="C2" t="s">
        <v>421</v>
      </c>
      <c r="G2" t="s">
        <v>124</v>
      </c>
      <c r="K2" t="s">
        <v>125</v>
      </c>
      <c r="P2" t="s">
        <v>422</v>
      </c>
      <c r="AA2" s="20"/>
      <c r="AB2" s="20"/>
      <c r="AC2" s="33"/>
      <c r="AD2" s="21"/>
      <c r="AE2" s="21"/>
      <c r="AF2" s="21"/>
      <c r="AG2" s="21"/>
      <c r="AH2" s="21"/>
      <c r="AI2" s="21"/>
      <c r="AJ2" s="21"/>
      <c r="AK2" s="21"/>
      <c r="AL2" s="20"/>
      <c r="AM2" s="20"/>
      <c r="AN2" s="11"/>
      <c r="AO2" s="20"/>
      <c r="AP2" s="33"/>
      <c r="AQ2" s="20"/>
      <c r="AR2" s="20"/>
      <c r="AS2" s="33"/>
      <c r="AT2" s="11"/>
      <c r="AU2" s="33"/>
      <c r="AV2" s="20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15.75" customHeight="1">
      <c r="V3" t="s">
        <v>126</v>
      </c>
      <c r="AA3" s="20"/>
      <c r="AB3" s="20"/>
      <c r="AC3" s="33"/>
      <c r="AD3" s="21"/>
      <c r="AE3" s="21"/>
      <c r="AF3" s="21"/>
      <c r="AG3" s="21"/>
      <c r="AH3" s="21"/>
      <c r="AI3" s="21"/>
      <c r="AJ3" s="21"/>
      <c r="AK3" s="21"/>
      <c r="AL3" s="20"/>
      <c r="AM3" s="20"/>
      <c r="AN3" s="20"/>
      <c r="AO3" s="20"/>
      <c r="AP3" s="33"/>
      <c r="AQ3" s="20"/>
      <c r="AR3" s="20"/>
      <c r="AS3" s="33"/>
      <c r="AT3" s="11"/>
      <c r="AU3" s="33"/>
      <c r="AV3" s="20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15" customHeight="1">
      <c r="A4" s="120"/>
      <c r="B4" s="129" t="s">
        <v>127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81"/>
      <c r="Y4" s="64"/>
      <c r="AA4" s="33"/>
      <c r="AB4" s="33"/>
      <c r="AC4" s="33"/>
      <c r="AD4" s="21"/>
      <c r="AE4" s="21"/>
      <c r="AF4" s="21"/>
      <c r="AG4" s="21"/>
      <c r="AH4" s="21"/>
      <c r="AI4" s="21"/>
      <c r="AJ4" s="21"/>
      <c r="AK4" s="21"/>
      <c r="AL4" s="20"/>
      <c r="AM4" s="20"/>
      <c r="AN4" s="20"/>
      <c r="AO4" s="20"/>
      <c r="AP4" s="33"/>
      <c r="AQ4" s="33"/>
      <c r="AR4" s="33"/>
      <c r="AS4" s="33"/>
      <c r="AT4" s="11"/>
      <c r="AU4" s="33"/>
      <c r="AV4" s="20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ht="12.75" customHeight="1">
      <c r="A5" s="104" t="s">
        <v>128</v>
      </c>
      <c r="B5" s="99" t="s">
        <v>129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38"/>
      <c r="Y5" s="87"/>
      <c r="AA5" s="20"/>
      <c r="AB5" s="33"/>
      <c r="AC5" s="33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33"/>
      <c r="AQ5" s="20"/>
      <c r="AR5" s="33"/>
      <c r="AS5" s="33"/>
      <c r="AT5" s="11"/>
      <c r="AU5" s="33"/>
      <c r="AV5" s="20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 ht="14.25" customHeight="1">
      <c r="A6" s="104"/>
      <c r="B6" s="131" t="s">
        <v>89</v>
      </c>
      <c r="C6" s="103"/>
      <c r="D6" s="131" t="s">
        <v>130</v>
      </c>
      <c r="E6" s="132"/>
      <c r="F6" s="73"/>
      <c r="G6" s="84"/>
      <c r="H6" s="73"/>
      <c r="I6" s="84"/>
      <c r="J6" s="73"/>
      <c r="K6" s="84"/>
      <c r="L6" s="73"/>
      <c r="M6" s="84"/>
      <c r="N6" s="73"/>
      <c r="O6" s="84"/>
      <c r="P6" s="102"/>
      <c r="Q6" s="64"/>
      <c r="R6" s="73"/>
      <c r="S6" s="84"/>
      <c r="T6" s="73"/>
      <c r="U6" s="84"/>
      <c r="V6" s="73"/>
      <c r="W6" s="84"/>
      <c r="X6" s="73"/>
      <c r="Y6" s="84"/>
      <c r="AA6" s="33"/>
      <c r="AB6" s="20"/>
      <c r="AC6" s="33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33"/>
      <c r="AQ6" s="33"/>
      <c r="AR6" s="20"/>
      <c r="AS6" s="33"/>
      <c r="AT6" s="11"/>
      <c r="AU6" s="33"/>
      <c r="AV6" s="20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" customHeight="1">
      <c r="A7" s="104"/>
      <c r="B7" s="131" t="s">
        <v>131</v>
      </c>
      <c r="C7" s="103"/>
      <c r="D7" s="131" t="s">
        <v>132</v>
      </c>
      <c r="E7" s="132"/>
      <c r="F7" s="73"/>
      <c r="G7" s="84"/>
      <c r="H7" s="73"/>
      <c r="I7" s="84"/>
      <c r="J7" s="73"/>
      <c r="K7" s="84"/>
      <c r="L7" s="73" t="s">
        <v>133</v>
      </c>
      <c r="M7" s="84"/>
      <c r="N7" s="73" t="s">
        <v>133</v>
      </c>
      <c r="O7" s="84"/>
      <c r="P7" s="73"/>
      <c r="Q7" s="84"/>
      <c r="R7" s="73" t="s">
        <v>134</v>
      </c>
      <c r="S7" s="84"/>
      <c r="T7" s="73" t="s">
        <v>135</v>
      </c>
      <c r="U7" s="84"/>
      <c r="V7" s="73" t="s">
        <v>85</v>
      </c>
      <c r="W7" s="84"/>
      <c r="X7" s="73" t="s">
        <v>106</v>
      </c>
      <c r="Y7" s="84"/>
      <c r="AA7" s="20"/>
      <c r="AB7" s="21"/>
      <c r="AC7" s="33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33"/>
      <c r="AQ7" s="33"/>
      <c r="AR7" s="21"/>
      <c r="AS7" s="33"/>
      <c r="AT7" s="20"/>
      <c r="AU7" s="33"/>
      <c r="AV7" s="20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15.75" thickBot="1">
      <c r="A8" s="104"/>
      <c r="B8" s="133" t="s">
        <v>89</v>
      </c>
      <c r="C8" s="134"/>
      <c r="D8" s="133" t="s">
        <v>131</v>
      </c>
      <c r="E8" s="135"/>
      <c r="F8" s="67" t="s">
        <v>101</v>
      </c>
      <c r="G8" s="87"/>
      <c r="H8" s="67" t="s">
        <v>105</v>
      </c>
      <c r="I8" s="87"/>
      <c r="J8" s="67" t="s">
        <v>59</v>
      </c>
      <c r="K8" s="87"/>
      <c r="L8" s="67" t="s">
        <v>136</v>
      </c>
      <c r="M8" s="87"/>
      <c r="N8" s="114" t="s">
        <v>137</v>
      </c>
      <c r="O8" s="87"/>
      <c r="P8" s="67" t="s">
        <v>75</v>
      </c>
      <c r="Q8" s="87"/>
      <c r="R8" s="67" t="s">
        <v>138</v>
      </c>
      <c r="S8" s="87"/>
      <c r="T8" s="67" t="s">
        <v>139</v>
      </c>
      <c r="U8" s="87"/>
      <c r="V8" s="67" t="s">
        <v>140</v>
      </c>
      <c r="W8" s="87"/>
      <c r="X8" s="114" t="s">
        <v>141</v>
      </c>
      <c r="Y8" s="87"/>
      <c r="AA8" s="20"/>
      <c r="AB8" s="33"/>
      <c r="AC8" s="33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33"/>
      <c r="AQ8" s="33"/>
      <c r="AR8" s="33"/>
      <c r="AS8" s="11"/>
      <c r="AT8" s="77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5.75" thickBot="1">
      <c r="A9" s="107"/>
      <c r="B9" s="942" t="s">
        <v>142</v>
      </c>
      <c r="C9" s="943" t="s">
        <v>51</v>
      </c>
      <c r="D9" s="942" t="s">
        <v>142</v>
      </c>
      <c r="E9" s="943" t="s">
        <v>51</v>
      </c>
      <c r="F9" s="942" t="s">
        <v>142</v>
      </c>
      <c r="G9" s="943" t="s">
        <v>51</v>
      </c>
      <c r="H9" s="942" t="s">
        <v>142</v>
      </c>
      <c r="I9" s="943" t="s">
        <v>51</v>
      </c>
      <c r="J9" s="942" t="s">
        <v>142</v>
      </c>
      <c r="K9" s="943" t="s">
        <v>51</v>
      </c>
      <c r="L9" s="942" t="s">
        <v>142</v>
      </c>
      <c r="M9" s="943" t="s">
        <v>51</v>
      </c>
      <c r="N9" s="942" t="s">
        <v>142</v>
      </c>
      <c r="O9" s="943" t="s">
        <v>51</v>
      </c>
      <c r="P9" s="942" t="s">
        <v>142</v>
      </c>
      <c r="Q9" s="943" t="s">
        <v>51</v>
      </c>
      <c r="R9" s="944" t="s">
        <v>142</v>
      </c>
      <c r="S9" s="943" t="s">
        <v>51</v>
      </c>
      <c r="T9" s="942" t="s">
        <v>142</v>
      </c>
      <c r="U9" s="943" t="s">
        <v>51</v>
      </c>
      <c r="V9" s="942" t="s">
        <v>142</v>
      </c>
      <c r="W9" s="943" t="s">
        <v>51</v>
      </c>
      <c r="X9" s="942" t="s">
        <v>142</v>
      </c>
      <c r="Y9" s="945" t="s">
        <v>51</v>
      </c>
      <c r="AA9" s="20"/>
      <c r="AB9" s="33"/>
      <c r="AC9" s="33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33"/>
      <c r="AQ9" s="136"/>
      <c r="AR9" s="33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18"/>
      <c r="B10" s="940"/>
      <c r="C10" s="941">
        <v>1</v>
      </c>
      <c r="D10" s="940"/>
      <c r="E10" s="941">
        <v>1</v>
      </c>
      <c r="F10" s="940"/>
      <c r="G10" s="941">
        <v>1</v>
      </c>
      <c r="H10" s="940"/>
      <c r="I10" s="941">
        <v>1</v>
      </c>
      <c r="J10" s="940"/>
      <c r="K10" s="941">
        <v>1</v>
      </c>
      <c r="L10" s="940"/>
      <c r="M10" s="941">
        <v>1.02</v>
      </c>
      <c r="N10" s="940"/>
      <c r="O10" s="941">
        <v>1.01</v>
      </c>
      <c r="P10" s="940"/>
      <c r="Q10" s="941">
        <v>1</v>
      </c>
      <c r="R10" s="940"/>
      <c r="S10" s="941">
        <v>1.01</v>
      </c>
      <c r="T10" s="940"/>
      <c r="U10" s="941">
        <v>1.01</v>
      </c>
      <c r="V10" s="940"/>
      <c r="W10" s="941">
        <v>1.01</v>
      </c>
      <c r="X10" s="940"/>
      <c r="Y10" s="941">
        <v>1</v>
      </c>
      <c r="AA10" s="20"/>
      <c r="AB10" s="33"/>
      <c r="AC10" s="33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33"/>
      <c r="AQ10" s="136"/>
      <c r="AR10" s="33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>
      <c r="A11" s="94"/>
      <c r="B11" s="118"/>
      <c r="C11" s="137">
        <v>1</v>
      </c>
      <c r="D11" s="94"/>
      <c r="E11" s="137">
        <v>1</v>
      </c>
      <c r="F11" s="94"/>
      <c r="G11" s="137">
        <v>1</v>
      </c>
      <c r="H11" s="94"/>
      <c r="I11" s="137">
        <v>1</v>
      </c>
      <c r="J11" s="94"/>
      <c r="K11" s="137">
        <v>1</v>
      </c>
      <c r="L11" s="94"/>
      <c r="M11" s="138">
        <v>1.02</v>
      </c>
      <c r="N11" s="94"/>
      <c r="O11" s="138">
        <v>1.01</v>
      </c>
      <c r="P11" s="94"/>
      <c r="Q11" s="137">
        <v>1</v>
      </c>
      <c r="R11" s="94"/>
      <c r="S11" s="138">
        <v>1.01</v>
      </c>
      <c r="T11" s="94"/>
      <c r="U11" s="138">
        <v>1.01</v>
      </c>
      <c r="V11" s="94"/>
      <c r="W11" s="138">
        <v>1.01</v>
      </c>
      <c r="X11" s="94"/>
      <c r="Y11" s="137">
        <v>1</v>
      </c>
      <c r="AA11" s="20"/>
      <c r="AB11" s="33"/>
      <c r="AC11" s="33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33"/>
      <c r="AQ11" s="136"/>
      <c r="AR11" s="33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>
      <c r="C12" s="6"/>
      <c r="AA12" s="20"/>
      <c r="AB12" s="33"/>
      <c r="AC12" s="33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33"/>
      <c r="AQ12" s="136"/>
      <c r="AR12" s="33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>
      <c r="AA13" s="20"/>
      <c r="AB13" s="33"/>
      <c r="AC13" s="33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33"/>
      <c r="AQ13" s="136"/>
      <c r="AR13" s="33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>
      <c r="AA14" s="20"/>
      <c r="AB14" s="33"/>
      <c r="AC14" s="33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33"/>
      <c r="AQ14" s="136"/>
      <c r="AR14" s="33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>
      <c r="T15" t="s">
        <v>143</v>
      </c>
      <c r="AA15" s="20"/>
      <c r="AB15" s="33"/>
      <c r="AC15" s="3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33"/>
      <c r="AQ15" s="136"/>
      <c r="AR15" s="33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15.75">
      <c r="A16" s="120"/>
      <c r="B16" s="139" t="s">
        <v>127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64"/>
      <c r="AA16" s="20"/>
      <c r="AB16" s="33"/>
      <c r="AC16" s="33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33"/>
      <c r="AQ16" s="136"/>
      <c r="AR16" s="33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>
      <c r="A17" s="104" t="s">
        <v>128</v>
      </c>
      <c r="B17" s="67" t="s">
        <v>129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87"/>
      <c r="AA17" s="20"/>
      <c r="AB17" s="33"/>
      <c r="AC17" s="33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33"/>
      <c r="AQ17" s="136"/>
      <c r="AR17" s="33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>
      <c r="A18" s="73"/>
      <c r="B18" s="140"/>
      <c r="C18" s="106"/>
      <c r="D18" s="126"/>
      <c r="E18" s="126"/>
      <c r="F18" s="102"/>
      <c r="G18" s="64"/>
      <c r="H18" s="11"/>
      <c r="I18" s="84"/>
      <c r="J18" s="73"/>
      <c r="K18" s="84"/>
      <c r="L18" s="73"/>
      <c r="M18" s="84"/>
      <c r="N18" s="73"/>
      <c r="O18" s="84"/>
      <c r="P18" s="102"/>
      <c r="Q18" s="64"/>
      <c r="R18" s="73"/>
      <c r="S18" s="84"/>
      <c r="T18" s="73"/>
      <c r="U18" s="84"/>
      <c r="V18" s="73"/>
      <c r="W18" s="84"/>
      <c r="X18" s="73"/>
      <c r="Y18" s="84"/>
      <c r="AA18" s="20"/>
      <c r="AB18" s="33"/>
      <c r="AC18" s="33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33"/>
      <c r="AQ18" s="136"/>
      <c r="AR18" s="33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5.75">
      <c r="A19" s="73"/>
      <c r="B19" s="141" t="s">
        <v>81</v>
      </c>
      <c r="C19" s="103"/>
      <c r="D19" s="68" t="s">
        <v>82</v>
      </c>
      <c r="E19" s="126"/>
      <c r="F19" s="131" t="s">
        <v>144</v>
      </c>
      <c r="G19" s="84"/>
      <c r="H19" s="11" t="s">
        <v>145</v>
      </c>
      <c r="I19" s="84"/>
      <c r="J19" s="73" t="s">
        <v>107</v>
      </c>
      <c r="K19" s="84"/>
      <c r="L19" s="73" t="s">
        <v>107</v>
      </c>
      <c r="M19" s="84"/>
      <c r="N19" s="73" t="s">
        <v>76</v>
      </c>
      <c r="O19" s="84"/>
      <c r="P19" s="73" t="s">
        <v>146</v>
      </c>
      <c r="Q19" s="84"/>
      <c r="R19" s="73" t="s">
        <v>56</v>
      </c>
      <c r="S19" s="84"/>
      <c r="T19" s="113" t="s">
        <v>147</v>
      </c>
      <c r="U19" s="84"/>
      <c r="V19" s="73" t="s">
        <v>62</v>
      </c>
      <c r="W19" s="84"/>
      <c r="X19" s="73" t="s">
        <v>148</v>
      </c>
      <c r="Y19" s="84"/>
      <c r="AA19" s="20"/>
      <c r="AB19" s="33"/>
      <c r="AC19" s="33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33"/>
      <c r="AQ19" s="136"/>
      <c r="AR19" s="33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ht="16.5" thickBot="1">
      <c r="A20" s="73"/>
      <c r="B20" s="142"/>
      <c r="C20" s="134"/>
      <c r="D20" s="143"/>
      <c r="E20" s="144"/>
      <c r="F20" s="133"/>
      <c r="G20" s="87"/>
      <c r="H20" s="38"/>
      <c r="I20" s="87"/>
      <c r="J20" s="67" t="s">
        <v>149</v>
      </c>
      <c r="K20" s="87"/>
      <c r="L20" s="133" t="s">
        <v>150</v>
      </c>
      <c r="M20" s="87"/>
      <c r="N20" s="114" t="s">
        <v>151</v>
      </c>
      <c r="O20" s="87"/>
      <c r="P20" s="67"/>
      <c r="Q20" s="87"/>
      <c r="R20" s="67"/>
      <c r="S20" s="87"/>
      <c r="T20" s="67" t="s">
        <v>139</v>
      </c>
      <c r="U20" s="87"/>
      <c r="V20" s="67"/>
      <c r="W20" s="87"/>
      <c r="X20" s="145" t="s">
        <v>152</v>
      </c>
      <c r="Y20" s="87"/>
      <c r="AA20" s="20"/>
      <c r="AB20" s="33"/>
      <c r="AC20" s="33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33"/>
      <c r="AQ20" s="136"/>
      <c r="AR20" s="33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ht="15" customHeight="1" thickBot="1">
      <c r="A21" s="107"/>
      <c r="B21" s="942" t="s">
        <v>142</v>
      </c>
      <c r="C21" s="943" t="s">
        <v>51</v>
      </c>
      <c r="D21" s="942" t="s">
        <v>142</v>
      </c>
      <c r="E21" s="943" t="s">
        <v>51</v>
      </c>
      <c r="F21" s="128" t="s">
        <v>142</v>
      </c>
      <c r="G21" s="946" t="s">
        <v>51</v>
      </c>
      <c r="H21" s="942" t="s">
        <v>142</v>
      </c>
      <c r="I21" s="943" t="s">
        <v>51</v>
      </c>
      <c r="J21" s="942" t="s">
        <v>142</v>
      </c>
      <c r="K21" s="943" t="s">
        <v>51</v>
      </c>
      <c r="L21" s="46" t="s">
        <v>142</v>
      </c>
      <c r="M21" s="146" t="s">
        <v>51</v>
      </c>
      <c r="N21" s="942" t="s">
        <v>142</v>
      </c>
      <c r="O21" s="943" t="s">
        <v>51</v>
      </c>
      <c r="P21" s="942" t="s">
        <v>142</v>
      </c>
      <c r="Q21" s="943" t="s">
        <v>51</v>
      </c>
      <c r="R21" s="944" t="s">
        <v>142</v>
      </c>
      <c r="S21" s="943" t="s">
        <v>51</v>
      </c>
      <c r="T21" s="942" t="s">
        <v>142</v>
      </c>
      <c r="U21" s="943" t="s">
        <v>51</v>
      </c>
      <c r="V21" s="942" t="s">
        <v>142</v>
      </c>
      <c r="W21" s="943" t="s">
        <v>51</v>
      </c>
      <c r="X21" s="942" t="s">
        <v>142</v>
      </c>
      <c r="Y21" s="945" t="s">
        <v>51</v>
      </c>
      <c r="AA21" s="20"/>
      <c r="AB21" s="33"/>
      <c r="AC21" s="33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33"/>
      <c r="AQ21" s="136"/>
      <c r="AR21" s="33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>
      <c r="A22" s="118"/>
      <c r="B22" s="940"/>
      <c r="C22" s="941">
        <v>1</v>
      </c>
      <c r="D22" s="940"/>
      <c r="E22" s="941">
        <v>1</v>
      </c>
      <c r="F22" s="940"/>
      <c r="G22" s="941">
        <v>1.01</v>
      </c>
      <c r="H22" s="940"/>
      <c r="I22" s="941">
        <v>1</v>
      </c>
      <c r="J22" s="940"/>
      <c r="K22" s="941">
        <v>1</v>
      </c>
      <c r="L22" s="940"/>
      <c r="M22" s="941">
        <v>1</v>
      </c>
      <c r="N22" s="940"/>
      <c r="O22" s="941">
        <v>1.01</v>
      </c>
      <c r="P22" s="940"/>
      <c r="Q22" s="941">
        <v>1.01</v>
      </c>
      <c r="R22" s="940"/>
      <c r="S22" s="941">
        <v>1</v>
      </c>
      <c r="T22" s="940"/>
      <c r="U22" s="941">
        <v>1</v>
      </c>
      <c r="V22" s="940"/>
      <c r="W22" s="941">
        <v>1</v>
      </c>
      <c r="X22" s="940"/>
      <c r="Y22" s="941">
        <v>1</v>
      </c>
      <c r="AA22" s="20"/>
      <c r="AB22" s="33"/>
      <c r="AC22" s="33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33"/>
      <c r="AQ22" s="136"/>
      <c r="AR22" s="33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>
      <c r="A23" s="94"/>
      <c r="B23" s="118"/>
      <c r="C23" s="137">
        <v>1</v>
      </c>
      <c r="D23" s="94"/>
      <c r="E23" s="137">
        <v>1</v>
      </c>
      <c r="F23" s="94"/>
      <c r="G23" s="138">
        <v>1.01</v>
      </c>
      <c r="H23" s="94"/>
      <c r="I23" s="137">
        <v>1</v>
      </c>
      <c r="J23" s="94"/>
      <c r="K23" s="137">
        <v>1</v>
      </c>
      <c r="L23" s="94"/>
      <c r="M23" s="137">
        <v>1</v>
      </c>
      <c r="N23" s="94"/>
      <c r="O23" s="138">
        <v>1.01</v>
      </c>
      <c r="P23" s="94"/>
      <c r="Q23" s="138">
        <v>1.01</v>
      </c>
      <c r="R23" s="94"/>
      <c r="S23" s="137">
        <v>1</v>
      </c>
      <c r="T23" s="94"/>
      <c r="U23" s="137">
        <v>1</v>
      </c>
      <c r="V23" s="94"/>
      <c r="W23" s="137">
        <v>1</v>
      </c>
      <c r="X23" s="94"/>
      <c r="Y23" s="137">
        <v>1</v>
      </c>
      <c r="AA23" s="20"/>
      <c r="AB23" s="33"/>
      <c r="AC23" s="33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33"/>
      <c r="AQ23" s="136"/>
      <c r="AR23" s="33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>
      <c r="AA24" s="20"/>
      <c r="AB24" s="33"/>
      <c r="AC24" s="33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33"/>
      <c r="AQ24" s="136"/>
      <c r="AR24" s="33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>
      <c r="AA25" s="20"/>
      <c r="AB25" s="33"/>
      <c r="AC25" s="33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33"/>
      <c r="AQ25" s="136"/>
      <c r="AR25" s="33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ht="16.5" customHeight="1">
      <c r="AA26" s="20"/>
      <c r="AB26" s="33"/>
      <c r="AC26" s="14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47"/>
      <c r="AQ26" s="136"/>
      <c r="AR26" s="33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>
      <c r="AA27" s="20"/>
      <c r="AB27" s="33"/>
      <c r="AC27" s="14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47"/>
      <c r="AQ27" s="136"/>
      <c r="AR27" s="33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>
      <c r="AA28" s="20"/>
      <c r="AB28" s="33"/>
      <c r="AC28" s="14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47"/>
      <c r="AQ28" s="136"/>
      <c r="AR28" s="33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>
      <c r="AA29" s="20"/>
      <c r="AB29" s="33"/>
      <c r="AC29" s="33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33"/>
      <c r="AQ29" s="136"/>
      <c r="AR29" s="33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>
      <c r="AA30" s="20"/>
      <c r="AB30" s="33"/>
      <c r="AC30" s="148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47"/>
      <c r="AQ30" s="136"/>
      <c r="AR30" s="33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>
      <c r="AA31" s="20"/>
      <c r="AB31" s="33"/>
      <c r="AC31" s="33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33"/>
      <c r="AQ31" s="136"/>
      <c r="AR31" s="33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 ht="12.75" customHeight="1">
      <c r="AA32" s="20"/>
      <c r="AB32" s="33"/>
      <c r="AC32" s="33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33"/>
      <c r="AQ32" s="136"/>
      <c r="AR32" s="33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7:69" ht="13.5" customHeight="1">
      <c r="AA33" s="20"/>
      <c r="AB33" s="33"/>
      <c r="AC33" s="33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33"/>
      <c r="AQ33" s="136"/>
      <c r="AR33" s="33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7:69" ht="15" customHeight="1">
      <c r="AA34" s="20"/>
      <c r="AB34" s="33"/>
      <c r="AC34" s="33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33"/>
      <c r="AQ34" s="136"/>
      <c r="AR34" s="33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7:69" ht="14.25" customHeight="1">
      <c r="AA35" s="20"/>
      <c r="AB35" s="33"/>
      <c r="AC35" s="3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33"/>
      <c r="AQ35" s="136"/>
      <c r="AR35" s="33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7:69" ht="15.75" customHeight="1">
      <c r="AA36" s="20"/>
      <c r="AB36" s="33"/>
      <c r="AC36" s="33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49"/>
      <c r="AP36" s="147"/>
      <c r="AQ36" s="136"/>
      <c r="AR36" s="33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7:69" ht="15.75" customHeight="1">
      <c r="AA37" s="20"/>
      <c r="AB37" s="33"/>
      <c r="AC37" s="33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49"/>
      <c r="AP37" s="147"/>
      <c r="AQ37" s="136"/>
      <c r="AR37" s="33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7:69" ht="15" customHeight="1">
      <c r="AA38" s="20"/>
      <c r="AB38" s="33"/>
      <c r="AC38" s="33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47"/>
      <c r="AQ38" s="136"/>
      <c r="AR38" s="33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7:69" ht="14.25" customHeight="1">
      <c r="AA39" s="20"/>
      <c r="AB39" s="33"/>
      <c r="AC39" s="33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47"/>
      <c r="AQ39" s="136"/>
      <c r="AR39" s="33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7:69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7:69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ОБЕД-ПОЛДНИК меню  12-18л.  </vt:lpstr>
      <vt:lpstr>ОБЕД-ПОЛДНИК раскладка12-18л. </vt:lpstr>
      <vt:lpstr>ОБЕД-ПОЛДНИК  ведомость 12-18л.</vt:lpstr>
      <vt:lpstr>компановка</vt:lpstr>
      <vt:lpstr>выполн нат норм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Владимир</cp:lastModifiedBy>
  <cp:revision>115</cp:revision>
  <cp:lastPrinted>2022-08-09T19:49:19Z</cp:lastPrinted>
  <dcterms:created xsi:type="dcterms:W3CDTF">2006-09-28T05:33:49Z</dcterms:created>
  <dcterms:modified xsi:type="dcterms:W3CDTF">2022-09-07T15:19:12Z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